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adam_mulvey_mil_wa_gov/Documents/Desktop/"/>
    </mc:Choice>
  </mc:AlternateContent>
  <xr:revisionPtr revIDLastSave="108" documentId="8_{BDFD89AC-11CF-448B-9C45-13B4D8E10625}" xr6:coauthVersionLast="47" xr6:coauthVersionMax="47" xr10:uidLastSave="{7BA0D1BA-2D7F-4C4A-B95F-3578DDCF4A2C}"/>
  <bookViews>
    <workbookView xWindow="21555" yWindow="90" windowWidth="29775" windowHeight="20235" xr2:uid="{00000000-000D-0000-FFFF-FFFF00000000}"/>
  </bookViews>
  <sheets>
    <sheet name="Estim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GKDDK8b1CHZ3JDzYp88WCTm3Zmw=="/>
    </ext>
  </extLst>
</workbook>
</file>

<file path=xl/calcChain.xml><?xml version="1.0" encoding="utf-8"?>
<calcChain xmlns="http://schemas.openxmlformats.org/spreadsheetml/2006/main">
  <c r="I36" i="1" l="1"/>
  <c r="K36" i="1" s="1"/>
  <c r="L39" i="1"/>
  <c r="N39" i="1" s="1"/>
  <c r="P39" i="1" s="1"/>
  <c r="I39" i="1"/>
  <c r="K39" i="1" s="1"/>
  <c r="L37" i="1"/>
  <c r="N37" i="1" s="1"/>
  <c r="P37" i="1" s="1"/>
  <c r="I37" i="1"/>
  <c r="K37" i="1" s="1"/>
  <c r="I25" i="1"/>
  <c r="F25" i="1"/>
  <c r="I24" i="1"/>
  <c r="F24" i="1"/>
  <c r="I23" i="1"/>
  <c r="F23" i="1"/>
  <c r="L23" i="1" s="1"/>
  <c r="M23" i="1" s="1"/>
  <c r="I22" i="1"/>
  <c r="F22" i="1"/>
  <c r="I20" i="1"/>
  <c r="F20" i="1"/>
  <c r="I19" i="1"/>
  <c r="F19" i="1"/>
  <c r="I27" i="1"/>
  <c r="F27" i="1"/>
  <c r="I26" i="1"/>
  <c r="F26" i="1"/>
  <c r="I21" i="1"/>
  <c r="F21" i="1"/>
  <c r="I18" i="1"/>
  <c r="F18" i="1"/>
  <c r="I17" i="1"/>
  <c r="F17" i="1"/>
  <c r="I16" i="1"/>
  <c r="F16" i="1"/>
  <c r="I15" i="1"/>
  <c r="F15" i="1"/>
  <c r="I14" i="1"/>
  <c r="F14" i="1"/>
  <c r="Q31" i="1"/>
  <c r="O31" i="1"/>
  <c r="I31" i="1"/>
  <c r="BJ34" i="1"/>
  <c r="BJ35" i="1"/>
  <c r="I42" i="1"/>
  <c r="K42" i="1" s="1"/>
  <c r="I41" i="1"/>
  <c r="K41" i="1" s="1"/>
  <c r="I40" i="1"/>
  <c r="K40" i="1" s="1"/>
  <c r="I38" i="1"/>
  <c r="K38" i="1" s="1"/>
  <c r="L38" i="1"/>
  <c r="N38" i="1" s="1"/>
  <c r="P38" i="1" s="1"/>
  <c r="L40" i="1"/>
  <c r="N40" i="1" s="1"/>
  <c r="P40" i="1" s="1"/>
  <c r="L41" i="1"/>
  <c r="N41" i="1" s="1"/>
  <c r="P41" i="1" s="1"/>
  <c r="L42" i="1"/>
  <c r="N42" i="1" s="1"/>
  <c r="P42" i="1" s="1"/>
  <c r="L36" i="1"/>
  <c r="N36" i="1" s="1"/>
  <c r="P36" i="1" s="1"/>
  <c r="I7" i="1"/>
  <c r="I8" i="1"/>
  <c r="I9" i="1"/>
  <c r="I10" i="1"/>
  <c r="I11" i="1"/>
  <c r="I12" i="1"/>
  <c r="I13" i="1"/>
  <c r="I6" i="1"/>
  <c r="F7" i="1"/>
  <c r="F8" i="1"/>
  <c r="F9" i="1"/>
  <c r="F10" i="1"/>
  <c r="F11" i="1"/>
  <c r="F12" i="1"/>
  <c r="F13" i="1"/>
  <c r="F6" i="1"/>
  <c r="Q39" i="1" l="1"/>
  <c r="Q37" i="1"/>
  <c r="L22" i="1"/>
  <c r="M22" i="1" s="1"/>
  <c r="Q36" i="1"/>
  <c r="L15" i="1"/>
  <c r="M15" i="1" s="1"/>
  <c r="L24" i="1"/>
  <c r="M24" i="1" s="1"/>
  <c r="L19" i="1"/>
  <c r="M19" i="1" s="1"/>
  <c r="L18" i="1"/>
  <c r="M18" i="1" s="1"/>
  <c r="L14" i="1"/>
  <c r="M14" i="1" s="1"/>
  <c r="L17" i="1"/>
  <c r="M17" i="1" s="1"/>
  <c r="L27" i="1"/>
  <c r="M27" i="1" s="1"/>
  <c r="L21" i="1"/>
  <c r="M21" i="1" s="1"/>
  <c r="L20" i="1"/>
  <c r="M20" i="1" s="1"/>
  <c r="L25" i="1"/>
  <c r="M25" i="1" s="1"/>
  <c r="L16" i="1"/>
  <c r="M16" i="1" s="1"/>
  <c r="L26" i="1"/>
  <c r="M26" i="1" s="1"/>
  <c r="P43" i="1"/>
  <c r="L6" i="1"/>
  <c r="M6" i="1" l="1"/>
  <c r="L12" i="1"/>
  <c r="M12" i="1" s="1"/>
  <c r="L8" i="1"/>
  <c r="M8" i="1" s="1"/>
  <c r="Q42" i="1"/>
  <c r="Q41" i="1"/>
  <c r="Q40" i="1"/>
  <c r="Q38" i="1"/>
  <c r="G48" i="1"/>
  <c r="L13" i="1"/>
  <c r="M13" i="1" s="1"/>
  <c r="L11" i="1"/>
  <c r="M11" i="1" s="1"/>
  <c r="L9" i="1"/>
  <c r="L7" i="1"/>
  <c r="M9" i="1" l="1"/>
  <c r="M7" i="1"/>
  <c r="K43" i="1"/>
  <c r="Q43" i="1" s="1"/>
  <c r="K48" i="1" s="1"/>
  <c r="L10" i="1"/>
  <c r="M10" i="1" s="1"/>
  <c r="E28" i="1" l="1"/>
  <c r="L28" i="1"/>
  <c r="I48" i="1" s="1"/>
  <c r="K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4" authorId="0" shapeId="0" xr:uid="{00000000-0006-0000-0000-000003000000}">
      <text>
        <r>
          <rPr>
            <sz val="10"/>
            <color rgb="FF000000"/>
            <rFont val="Arial"/>
            <family val="2"/>
          </rPr>
          <t>======
ID#AAAAN9P1pIg
Angela Copple    (2021-08-14 02:09:22)
This is a fixed cost for equipment not computed on a daily rate basis.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1lQeSyx1W2i+a9FhF42WfEMVJw=="/>
    </ext>
  </extLst>
</comments>
</file>

<file path=xl/sharedStrings.xml><?xml version="1.0" encoding="utf-8"?>
<sst xmlns="http://schemas.openxmlformats.org/spreadsheetml/2006/main" count="138" uniqueCount="95">
  <si>
    <t xml:space="preserve">Requesting State EMAC Mission  Number: </t>
  </si>
  <si>
    <t xml:space="preserve">Assisting State Emergency Management Mission Reference Number: </t>
  </si>
  <si>
    <t>Detail for Personnel costs:</t>
  </si>
  <si>
    <t>First Name:</t>
  </si>
  <si>
    <t>Last Name:</t>
  </si>
  <si>
    <t>Phone:</t>
  </si>
  <si>
    <t>E-Mail:</t>
  </si>
  <si>
    <t>Regular Salary Hourly Rate</t>
  </si>
  <si>
    <t>Overtime Salary Hourly Rate</t>
  </si>
  <si>
    <t># of Days on Mission</t>
  </si>
  <si>
    <t>Total Daily Cost</t>
  </si>
  <si>
    <t>Total Mission Cost</t>
  </si>
  <si>
    <t xml:space="preserve"> </t>
  </si>
  <si>
    <t xml:space="preserve">Total Daily Personnel Costs: </t>
  </si>
  <si>
    <t>Total Mission Personnel Costs:</t>
  </si>
  <si>
    <t>Daily Per Diem Rate:</t>
  </si>
  <si>
    <t>Per Diem Rate</t>
  </si>
  <si>
    <t># of Days @ Rate</t>
  </si>
  <si>
    <t># of Personnel</t>
  </si>
  <si>
    <t>Total  Pier Diem Meals/Tips</t>
  </si>
  <si>
    <t>Lodging Rate</t>
  </si>
  <si>
    <t># of Nights @ Rate</t>
  </si>
  <si>
    <t># of Rooms</t>
  </si>
  <si>
    <t>Total Per Day</t>
  </si>
  <si>
    <t>Total Lodging</t>
  </si>
  <si>
    <t>Equipment Costs:</t>
  </si>
  <si>
    <t>Equipment Description:</t>
  </si>
  <si>
    <t>Priced by Equipment Rate</t>
  </si>
  <si>
    <t>Rate Per Day</t>
  </si>
  <si>
    <t>Daily Cost</t>
  </si>
  <si>
    <t># of Days Used</t>
  </si>
  <si>
    <t>Total Cost:</t>
  </si>
  <si>
    <t>Total Other Costs Calculated by Quantity:</t>
  </si>
  <si>
    <t>Total Other Costs Calculated by Rate:</t>
  </si>
  <si>
    <t>20. TOTAL MISSION READY PACKAGE ESTIMATED COSTS:</t>
  </si>
  <si>
    <t>Travel:</t>
  </si>
  <si>
    <t>Personnel:</t>
  </si>
  <si>
    <t>Equipment:</t>
  </si>
  <si>
    <t>Commodities:</t>
  </si>
  <si>
    <t>Other:</t>
  </si>
  <si>
    <t>ESTIMATED TOTAL MISSION COST:</t>
  </si>
  <si>
    <r>
      <t xml:space="preserve">Fringe Benefit Hourly Rate </t>
    </r>
    <r>
      <rPr>
        <b/>
        <sz val="8"/>
        <color rgb="FFFF0000"/>
        <rFont val="Arial"/>
        <family val="2"/>
      </rPr>
      <t>(Estimated)</t>
    </r>
  </si>
  <si>
    <r>
      <t xml:space="preserve"># of Regular Hours worked per day </t>
    </r>
    <r>
      <rPr>
        <b/>
        <sz val="8"/>
        <color rgb="FFFF0000"/>
        <rFont val="Arial"/>
        <family val="2"/>
      </rPr>
      <t xml:space="preserve"> (Estimated)</t>
    </r>
  </si>
  <si>
    <r>
      <t xml:space="preserve">Overtime Fringe Benefit Hourly Rate  </t>
    </r>
    <r>
      <rPr>
        <b/>
        <sz val="8"/>
        <color rgb="FFFF0000"/>
        <rFont val="Arial"/>
        <family val="2"/>
      </rPr>
      <t>(Estimated)</t>
    </r>
  </si>
  <si>
    <r>
      <t xml:space="preserve"># of Overtime Hours worked per day  </t>
    </r>
    <r>
      <rPr>
        <b/>
        <sz val="8"/>
        <color rgb="FFFF0000"/>
        <rFont val="Arial"/>
        <family val="2"/>
      </rPr>
      <t>(Estimated)</t>
    </r>
  </si>
  <si>
    <t>N/A</t>
  </si>
  <si>
    <t xml:space="preserve">Command Vehicle - Daily Rate </t>
  </si>
  <si>
    <t>Daily</t>
  </si>
  <si>
    <t>Command Vehicle - Mileage</t>
  </si>
  <si>
    <t>Miles</t>
  </si>
  <si>
    <t>Command Vehicle- Mileage Fuel Surcharge</t>
  </si>
  <si>
    <t>Command Vehicle- Mileage Other</t>
  </si>
  <si>
    <t>Engine - Type 1</t>
  </si>
  <si>
    <t>Engine - Type 3</t>
  </si>
  <si>
    <t>Engine - Type 4</t>
  </si>
  <si>
    <t>Engine - Type 5</t>
  </si>
  <si>
    <t>Engine - Type 7</t>
  </si>
  <si>
    <t>Tender Type 1 (Non-Tactical)</t>
  </si>
  <si>
    <t>Tender Type 2 (Non-Tactical)</t>
  </si>
  <si>
    <t>Tender Type 3 (Non-Tactical)</t>
  </si>
  <si>
    <t>Tender Type 1 (Tactical)</t>
  </si>
  <si>
    <t>Tender Type 2 (Tactical)</t>
  </si>
  <si>
    <t>Priced by Mileage</t>
  </si>
  <si>
    <t>Mileage Rate</t>
  </si>
  <si>
    <t>Estimated Mileage</t>
  </si>
  <si>
    <t>Fuel Surcharge Rate</t>
  </si>
  <si>
    <t>Other Mileage Rate</t>
  </si>
  <si>
    <t># of  Vehicles</t>
  </si>
  <si>
    <t>Total Mileage Costs</t>
  </si>
  <si>
    <t>Total Rate Cost</t>
  </si>
  <si>
    <t xml:space="preserve">Estimated number of mission days: </t>
  </si>
  <si>
    <t>Mission Name:</t>
  </si>
  <si>
    <t>867-5309</t>
  </si>
  <si>
    <t>Joe</t>
  </si>
  <si>
    <t>Example</t>
  </si>
  <si>
    <t xml:space="preserve">Joe </t>
  </si>
  <si>
    <t>joe@example.com</t>
  </si>
  <si>
    <t>2434-RR-11487</t>
  </si>
  <si>
    <t>2022 OR Wildfires WA TF1</t>
  </si>
  <si>
    <t>22-3534</t>
  </si>
  <si>
    <t>Department</t>
  </si>
  <si>
    <t>POC</t>
  </si>
  <si>
    <t>Snohomish FD 15</t>
  </si>
  <si>
    <t>Jasmine Perez</t>
  </si>
  <si>
    <t>Patrick</t>
  </si>
  <si>
    <t>Klaus</t>
  </si>
  <si>
    <t>Derek</t>
  </si>
  <si>
    <t>Kuhn</t>
  </si>
  <si>
    <t>Dalton</t>
  </si>
  <si>
    <t>Baunsgard</t>
  </si>
  <si>
    <t xml:space="preserve">Dalton </t>
  </si>
  <si>
    <t>Enginge - Type 2</t>
  </si>
  <si>
    <t>Enginge - Type 6</t>
  </si>
  <si>
    <t>Aerials/Ladders Type 1</t>
  </si>
  <si>
    <t>Aerials/Ladders Type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</si>
</sst>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31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</font>
    <font>
      <b/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9" tint="-0.499984740745262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9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F2F2F2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15" fillId="0" borderId="10" applyNumberFormat="0" applyFill="0" applyBorder="0" applyAlignment="0" applyProtection="0">
      <alignment vertical="top"/>
      <protection locked="0"/>
    </xf>
    <xf numFmtId="0" fontId="18" fillId="0" borderId="10"/>
    <xf numFmtId="0" fontId="18" fillId="0" borderId="10"/>
  </cellStyleXfs>
  <cellXfs count="155">
    <xf numFmtId="0" fontId="0" fillId="0" borderId="0" xfId="0" applyFont="1" applyAlignment="1"/>
    <xf numFmtId="0" fontId="14" fillId="0" borderId="11" xfId="0" applyFont="1" applyBorder="1" applyAlignment="1" applyProtection="1">
      <alignment wrapText="1"/>
      <protection locked="0"/>
    </xf>
    <xf numFmtId="164" fontId="14" fillId="0" borderId="11" xfId="0" applyNumberFormat="1" applyFont="1" applyBorder="1" applyAlignment="1" applyProtection="1">
      <alignment wrapText="1"/>
      <protection locked="0"/>
    </xf>
    <xf numFmtId="44" fontId="14" fillId="0" borderId="11" xfId="1" applyFont="1" applyBorder="1" applyAlignment="1" applyProtection="1">
      <alignment horizontal="center"/>
      <protection locked="0"/>
    </xf>
    <xf numFmtId="39" fontId="14" fillId="0" borderId="11" xfId="1" applyNumberFormat="1" applyFont="1" applyBorder="1" applyAlignment="1" applyProtection="1">
      <alignment horizontal="center"/>
      <protection locked="0"/>
    </xf>
    <xf numFmtId="44" fontId="14" fillId="0" borderId="11" xfId="0" applyNumberFormat="1" applyFont="1" applyBorder="1" applyAlignment="1" applyProtection="1">
      <alignment horizontal="center"/>
      <protection locked="0"/>
    </xf>
    <xf numFmtId="0" fontId="1" fillId="9" borderId="10" xfId="0" applyFont="1" applyFill="1" applyBorder="1" applyAlignment="1" applyProtection="1"/>
    <xf numFmtId="0" fontId="0" fillId="0" borderId="0" xfId="0" applyFont="1" applyAlignment="1" applyProtection="1"/>
    <xf numFmtId="0" fontId="19" fillId="7" borderId="10" xfId="3" applyFont="1" applyFill="1" applyProtection="1"/>
    <xf numFmtId="0" fontId="20" fillId="7" borderId="10" xfId="3" applyFont="1" applyFill="1" applyAlignment="1" applyProtection="1">
      <alignment vertical="center"/>
    </xf>
    <xf numFmtId="0" fontId="20" fillId="7" borderId="10" xfId="4" applyFont="1" applyFill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9" fillId="7" borderId="10" xfId="4" applyFont="1" applyFill="1" applyProtection="1"/>
    <xf numFmtId="44" fontId="3" fillId="3" borderId="4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24" fillId="0" borderId="0" xfId="0" applyFont="1" applyAlignment="1" applyProtection="1"/>
    <xf numFmtId="0" fontId="19" fillId="7" borderId="10" xfId="4" applyFont="1" applyFill="1" applyAlignment="1" applyProtection="1">
      <alignment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4" fontId="10" fillId="3" borderId="4" xfId="0" applyNumberFormat="1" applyFont="1" applyFill="1" applyBorder="1" applyAlignment="1" applyProtection="1">
      <alignment horizontal="right" vertical="center"/>
    </xf>
    <xf numFmtId="44" fontId="3" fillId="6" borderId="4" xfId="0" applyNumberFormat="1" applyFont="1" applyFill="1" applyBorder="1" applyAlignment="1" applyProtection="1">
      <alignment horizontal="center"/>
      <protection locked="0"/>
    </xf>
    <xf numFmtId="44" fontId="5" fillId="4" borderId="4" xfId="0" applyNumberFormat="1" applyFont="1" applyFill="1" applyBorder="1" applyAlignment="1" applyProtection="1">
      <alignment horizontal="center"/>
      <protection locked="0"/>
    </xf>
    <xf numFmtId="44" fontId="5" fillId="6" borderId="4" xfId="0" applyNumberFormat="1" applyFont="1" applyFill="1" applyBorder="1" applyAlignment="1" applyProtection="1">
      <alignment horizontal="center"/>
      <protection locked="0"/>
    </xf>
    <xf numFmtId="39" fontId="3" fillId="6" borderId="4" xfId="0" applyNumberFormat="1" applyFont="1" applyFill="1" applyBorder="1" applyAlignment="1" applyProtection="1">
      <alignment horizontal="center"/>
      <protection locked="0"/>
    </xf>
    <xf numFmtId="44" fontId="3" fillId="4" borderId="4" xfId="0" applyNumberFormat="1" applyFont="1" applyFill="1" applyBorder="1" applyAlignment="1" applyProtection="1">
      <alignment horizontal="center"/>
      <protection locked="0"/>
    </xf>
    <xf numFmtId="39" fontId="5" fillId="5" borderId="4" xfId="0" applyNumberFormat="1" applyFont="1" applyFill="1" applyBorder="1" applyAlignment="1" applyProtection="1">
      <alignment horizontal="center"/>
      <protection locked="0"/>
    </xf>
    <xf numFmtId="39" fontId="5" fillId="6" borderId="4" xfId="0" applyNumberFormat="1" applyFont="1" applyFill="1" applyBorder="1" applyAlignment="1" applyProtection="1">
      <alignment horizontal="center"/>
      <protection locked="0"/>
    </xf>
    <xf numFmtId="39" fontId="3" fillId="4" borderId="4" xfId="0" applyNumberFormat="1" applyFont="1" applyFill="1" applyBorder="1" applyAlignment="1" applyProtection="1">
      <alignment horizontal="center"/>
      <protection locked="0"/>
    </xf>
    <xf numFmtId="39" fontId="5" fillId="0" borderId="4" xfId="0" applyNumberFormat="1" applyFont="1" applyBorder="1" applyAlignment="1" applyProtection="1">
      <alignment horizontal="center"/>
      <protection locked="0"/>
    </xf>
    <xf numFmtId="39" fontId="5" fillId="4" borderId="4" xfId="0" applyNumberFormat="1" applyFont="1" applyFill="1" applyBorder="1" applyAlignment="1" applyProtection="1">
      <alignment horizontal="center"/>
      <protection locked="0"/>
    </xf>
    <xf numFmtId="44" fontId="14" fillId="10" borderId="11" xfId="1" applyFont="1" applyFill="1" applyBorder="1" applyAlignment="1" applyProtection="1">
      <alignment horizontal="center"/>
    </xf>
    <xf numFmtId="0" fontId="16" fillId="10" borderId="4" xfId="0" applyFont="1" applyFill="1" applyBorder="1" applyAlignment="1" applyProtection="1">
      <alignment horizontal="center" vertical="center" wrapText="1"/>
    </xf>
    <xf numFmtId="165" fontId="8" fillId="0" borderId="21" xfId="0" applyNumberFormat="1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165" fontId="8" fillId="3" borderId="21" xfId="0" applyNumberFormat="1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/>
    </xf>
    <xf numFmtId="44" fontId="9" fillId="0" borderId="24" xfId="0" applyNumberFormat="1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44" fontId="8" fillId="3" borderId="24" xfId="0" applyNumberFormat="1" applyFont="1" applyFill="1" applyBorder="1" applyAlignment="1" applyProtection="1">
      <alignment horizontal="center" vertical="center"/>
    </xf>
    <xf numFmtId="44" fontId="9" fillId="3" borderId="24" xfId="0" applyNumberFormat="1" applyFont="1" applyFill="1" applyBorder="1" applyAlignment="1" applyProtection="1">
      <alignment vertical="center"/>
    </xf>
    <xf numFmtId="44" fontId="8" fillId="3" borderId="25" xfId="0" applyNumberFormat="1" applyFont="1" applyFill="1" applyBorder="1" applyAlignment="1" applyProtection="1">
      <alignment vertical="center" wrapText="1"/>
    </xf>
    <xf numFmtId="0" fontId="3" fillId="0" borderId="28" xfId="0" applyFont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wrapText="1"/>
      <protection locked="0"/>
    </xf>
    <xf numFmtId="44" fontId="3" fillId="3" borderId="29" xfId="0" applyNumberFormat="1" applyFont="1" applyFill="1" applyBorder="1" applyAlignment="1" applyProtection="1">
      <alignment horizontal="right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2" fontId="12" fillId="0" borderId="4" xfId="0" applyNumberFormat="1" applyFont="1" applyBorder="1" applyAlignment="1" applyProtection="1">
      <alignment horizontal="right" vertical="center"/>
      <protection locked="0"/>
    </xf>
    <xf numFmtId="2" fontId="10" fillId="0" borderId="4" xfId="0" applyNumberFormat="1" applyFont="1" applyBorder="1" applyAlignment="1" applyProtection="1">
      <alignment horizontal="right" vertical="center"/>
      <protection locked="0"/>
    </xf>
    <xf numFmtId="0" fontId="22" fillId="10" borderId="4" xfId="0" applyFont="1" applyFill="1" applyBorder="1" applyAlignment="1" applyProtection="1">
      <alignment horizontal="center" vertical="center" wrapText="1"/>
    </xf>
    <xf numFmtId="165" fontId="10" fillId="10" borderId="4" xfId="0" applyNumberFormat="1" applyFont="1" applyFill="1" applyBorder="1" applyAlignment="1" applyProtection="1">
      <alignment horizontal="right" vertical="center"/>
    </xf>
    <xf numFmtId="0" fontId="8" fillId="10" borderId="4" xfId="0" applyFont="1" applyFill="1" applyBorder="1" applyAlignment="1" applyProtection="1">
      <alignment horizontal="center" vertical="center" wrapText="1"/>
    </xf>
    <xf numFmtId="165" fontId="12" fillId="10" borderId="4" xfId="0" applyNumberFormat="1" applyFont="1" applyFill="1" applyBorder="1" applyAlignment="1" applyProtection="1">
      <alignment horizontal="right" vertical="center"/>
    </xf>
    <xf numFmtId="44" fontId="10" fillId="10" borderId="4" xfId="0" applyNumberFormat="1" applyFont="1" applyFill="1" applyBorder="1" applyAlignment="1" applyProtection="1">
      <alignment horizontal="right" vertical="center"/>
    </xf>
    <xf numFmtId="2" fontId="12" fillId="10" borderId="4" xfId="0" applyNumberFormat="1" applyFont="1" applyFill="1" applyBorder="1" applyAlignment="1" applyProtection="1">
      <alignment horizontal="right" vertical="center"/>
    </xf>
    <xf numFmtId="0" fontId="9" fillId="3" borderId="36" xfId="0" applyFont="1" applyFill="1" applyBorder="1" applyProtection="1"/>
    <xf numFmtId="0" fontId="9" fillId="3" borderId="38" xfId="0" applyFont="1" applyFill="1" applyBorder="1" applyProtection="1"/>
    <xf numFmtId="0" fontId="8" fillId="3" borderId="29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/>
    </xf>
    <xf numFmtId="44" fontId="10" fillId="3" borderId="29" xfId="0" applyNumberFormat="1" applyFont="1" applyFill="1" applyBorder="1" applyAlignment="1" applyProtection="1">
      <alignment vertical="center"/>
    </xf>
    <xf numFmtId="0" fontId="10" fillId="3" borderId="40" xfId="0" applyFont="1" applyFill="1" applyBorder="1" applyAlignment="1" applyProtection="1">
      <alignment horizontal="center" vertical="center"/>
    </xf>
    <xf numFmtId="0" fontId="23" fillId="3" borderId="24" xfId="0" applyFont="1" applyFill="1" applyBorder="1" applyAlignment="1" applyProtection="1">
      <alignment vertical="center"/>
    </xf>
    <xf numFmtId="165" fontId="8" fillId="3" borderId="41" xfId="0" applyNumberFormat="1" applyFont="1" applyFill="1" applyBorder="1" applyAlignment="1" applyProtection="1">
      <alignment vertical="center"/>
    </xf>
    <xf numFmtId="44" fontId="8" fillId="3" borderId="41" xfId="0" applyNumberFormat="1" applyFont="1" applyFill="1" applyBorder="1" applyAlignment="1" applyProtection="1">
      <alignment vertical="center"/>
    </xf>
    <xf numFmtId="44" fontId="10" fillId="3" borderId="42" xfId="0" applyNumberFormat="1" applyFont="1" applyFill="1" applyBorder="1" applyAlignment="1" applyProtection="1">
      <alignment vertical="center"/>
    </xf>
    <xf numFmtId="44" fontId="10" fillId="0" borderId="24" xfId="1" applyFont="1" applyBorder="1" applyAlignment="1" applyProtection="1">
      <alignment horizontal="left" vertical="center" wrapText="1"/>
      <protection locked="0"/>
    </xf>
    <xf numFmtId="44" fontId="10" fillId="8" borderId="24" xfId="1" applyFont="1" applyFill="1" applyBorder="1" applyAlignment="1" applyProtection="1">
      <alignment vertical="center"/>
      <protection locked="0"/>
    </xf>
    <xf numFmtId="0" fontId="26" fillId="9" borderId="19" xfId="0" applyFont="1" applyFill="1" applyBorder="1" applyAlignment="1" applyProtection="1">
      <alignment horizontal="center"/>
      <protection locked="0"/>
    </xf>
    <xf numFmtId="0" fontId="14" fillId="0" borderId="11" xfId="2" applyFont="1" applyBorder="1" applyAlignment="1" applyProtection="1">
      <alignment wrapText="1"/>
      <protection locked="0"/>
    </xf>
    <xf numFmtId="44" fontId="27" fillId="12" borderId="11" xfId="1" applyFont="1" applyFill="1" applyBorder="1" applyAlignment="1" applyProtection="1">
      <alignment horizontal="center"/>
    </xf>
    <xf numFmtId="44" fontId="27" fillId="13" borderId="11" xfId="1" applyFont="1" applyFill="1" applyBorder="1" applyAlignment="1" applyProtection="1">
      <alignment horizontal="center"/>
    </xf>
    <xf numFmtId="44" fontId="28" fillId="14" borderId="4" xfId="0" applyNumberFormat="1" applyFont="1" applyFill="1" applyBorder="1" applyAlignment="1" applyProtection="1">
      <alignment horizontal="right"/>
    </xf>
    <xf numFmtId="44" fontId="28" fillId="14" borderId="29" xfId="0" applyNumberFormat="1" applyFont="1" applyFill="1" applyBorder="1" applyAlignment="1" applyProtection="1">
      <alignment horizontal="right"/>
    </xf>
    <xf numFmtId="0" fontId="27" fillId="12" borderId="30" xfId="0" applyFont="1" applyFill="1" applyBorder="1" applyAlignment="1" applyProtection="1">
      <alignment wrapText="1"/>
    </xf>
    <xf numFmtId="0" fontId="27" fillId="12" borderId="11" xfId="0" applyFont="1" applyFill="1" applyBorder="1" applyAlignment="1" applyProtection="1">
      <alignment wrapText="1"/>
    </xf>
    <xf numFmtId="164" fontId="27" fillId="12" borderId="11" xfId="0" applyNumberFormat="1" applyFont="1" applyFill="1" applyBorder="1" applyAlignment="1" applyProtection="1">
      <alignment wrapText="1"/>
    </xf>
    <xf numFmtId="0" fontId="27" fillId="12" borderId="11" xfId="2" applyFont="1" applyFill="1" applyBorder="1" applyAlignment="1" applyProtection="1">
      <alignment wrapText="1"/>
    </xf>
    <xf numFmtId="39" fontId="27" fillId="12" borderId="11" xfId="1" applyNumberFormat="1" applyFont="1" applyFill="1" applyBorder="1" applyAlignment="1" applyProtection="1">
      <alignment horizontal="center"/>
    </xf>
    <xf numFmtId="44" fontId="27" fillId="12" borderId="11" xfId="0" applyNumberFormat="1" applyFont="1" applyFill="1" applyBorder="1" applyAlignment="1" applyProtection="1">
      <alignment horizontal="center"/>
    </xf>
    <xf numFmtId="0" fontId="8" fillId="3" borderId="34" xfId="0" applyFont="1" applyFill="1" applyBorder="1" applyAlignment="1" applyProtection="1">
      <alignment horizontal="center" vertical="center"/>
    </xf>
    <xf numFmtId="0" fontId="2" fillId="0" borderId="32" xfId="0" applyFont="1" applyBorder="1" applyProtection="1"/>
    <xf numFmtId="0" fontId="2" fillId="0" borderId="33" xfId="0" applyFont="1" applyBorder="1" applyProtection="1"/>
    <xf numFmtId="0" fontId="23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8" fillId="3" borderId="34" xfId="0" applyFont="1" applyFill="1" applyBorder="1" applyAlignment="1" applyProtection="1">
      <alignment horizontal="right" vertical="center"/>
    </xf>
    <xf numFmtId="44" fontId="8" fillId="3" borderId="34" xfId="0" applyNumberFormat="1" applyFont="1" applyFill="1" applyBorder="1" applyAlignment="1" applyProtection="1">
      <alignment horizontal="center" vertical="center"/>
    </xf>
    <xf numFmtId="0" fontId="2" fillId="0" borderId="35" xfId="0" applyFont="1" applyBorder="1" applyProtection="1"/>
    <xf numFmtId="0" fontId="8" fillId="3" borderId="32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Protection="1"/>
    <xf numFmtId="0" fontId="2" fillId="0" borderId="17" xfId="0" applyFont="1" applyBorder="1" applyProtection="1"/>
    <xf numFmtId="0" fontId="2" fillId="0" borderId="27" xfId="0" applyFont="1" applyBorder="1" applyProtection="1"/>
    <xf numFmtId="0" fontId="8" fillId="3" borderId="1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8" fillId="3" borderId="2" xfId="0" applyFont="1" applyFill="1" applyBorder="1" applyAlignment="1" applyProtection="1">
      <alignment horizontal="center"/>
    </xf>
    <xf numFmtId="0" fontId="2" fillId="0" borderId="37" xfId="0" applyFont="1" applyBorder="1" applyProtection="1"/>
    <xf numFmtId="44" fontId="8" fillId="3" borderId="1" xfId="0" applyNumberFormat="1" applyFont="1" applyFill="1" applyBorder="1" applyAlignment="1" applyProtection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</xf>
    <xf numFmtId="44" fontId="8" fillId="8" borderId="1" xfId="1" applyFont="1" applyFill="1" applyBorder="1" applyAlignment="1" applyProtection="1">
      <alignment horizontal="center" vertical="center"/>
      <protection locked="0"/>
    </xf>
    <xf numFmtId="44" fontId="2" fillId="5" borderId="3" xfId="1" applyFont="1" applyFill="1" applyBorder="1" applyProtection="1">
      <protection locked="0"/>
    </xf>
    <xf numFmtId="165" fontId="8" fillId="8" borderId="1" xfId="0" applyNumberFormat="1" applyFont="1" applyFill="1" applyBorder="1" applyAlignment="1" applyProtection="1">
      <alignment horizontal="center" vertical="center"/>
      <protection locked="0"/>
    </xf>
    <xf numFmtId="165" fontId="8" fillId="8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37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Protection="1"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Protection="1">
      <protection locked="0"/>
    </xf>
    <xf numFmtId="165" fontId="8" fillId="3" borderId="21" xfId="0" applyNumberFormat="1" applyFont="1" applyFill="1" applyBorder="1" applyAlignment="1" applyProtection="1">
      <alignment horizontal="center" vertical="center" wrapText="1"/>
    </xf>
    <xf numFmtId="165" fontId="8" fillId="3" borderId="24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wrapText="1"/>
    </xf>
    <xf numFmtId="0" fontId="21" fillId="2" borderId="1" xfId="0" applyFont="1" applyFill="1" applyBorder="1" applyAlignment="1" applyProtection="1">
      <alignment horizontal="center" wrapText="1"/>
    </xf>
    <xf numFmtId="0" fontId="2" fillId="0" borderId="2" xfId="0" applyFont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8" fillId="3" borderId="39" xfId="0" applyFont="1" applyFill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6" xfId="0" applyFont="1" applyBorder="1" applyProtection="1"/>
    <xf numFmtId="0" fontId="2" fillId="0" borderId="16" xfId="0" applyFont="1" applyBorder="1" applyProtection="1"/>
    <xf numFmtId="0" fontId="2" fillId="0" borderId="8" xfId="0" applyFont="1" applyBorder="1" applyProtection="1"/>
    <xf numFmtId="0" fontId="2" fillId="0" borderId="7" xfId="0" applyFont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3" xfId="0" applyFont="1" applyFill="1" applyBorder="1" applyAlignment="1" applyProtection="1">
      <alignment horizontal="left"/>
    </xf>
    <xf numFmtId="0" fontId="26" fillId="0" borderId="14" xfId="0" applyFont="1" applyBorder="1" applyAlignment="1" applyProtection="1">
      <alignment horizontal="center"/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44" fontId="7" fillId="11" borderId="34" xfId="0" applyNumberFormat="1" applyFont="1" applyFill="1" applyBorder="1" applyAlignment="1" applyProtection="1">
      <alignment horizontal="right" vertical="center"/>
    </xf>
    <xf numFmtId="0" fontId="2" fillId="10" borderId="32" xfId="0" applyFont="1" applyFill="1" applyBorder="1" applyProtection="1"/>
    <xf numFmtId="0" fontId="2" fillId="10" borderId="33" xfId="0" applyFont="1" applyFill="1" applyBorder="1" applyProtection="1"/>
    <xf numFmtId="0" fontId="8" fillId="0" borderId="21" xfId="0" applyFont="1" applyBorder="1" applyAlignment="1" applyProtection="1">
      <alignment horizontal="center" vertical="center" wrapText="1"/>
    </xf>
    <xf numFmtId="0" fontId="2" fillId="0" borderId="21" xfId="0" applyFont="1" applyBorder="1" applyProtection="1"/>
    <xf numFmtId="0" fontId="7" fillId="3" borderId="31" xfId="0" applyFont="1" applyFill="1" applyBorder="1" applyAlignment="1" applyProtection="1">
      <alignment horizontal="right" vertical="center"/>
    </xf>
    <xf numFmtId="0" fontId="8" fillId="3" borderId="20" xfId="0" applyFont="1" applyFill="1" applyBorder="1" applyAlignment="1" applyProtection="1">
      <alignment vertical="center" wrapText="1"/>
    </xf>
    <xf numFmtId="0" fontId="2" fillId="0" borderId="23" xfId="0" applyFont="1" applyBorder="1" applyProtection="1"/>
    <xf numFmtId="0" fontId="2" fillId="0" borderId="24" xfId="0" applyFont="1" applyBorder="1" applyProtection="1"/>
    <xf numFmtId="165" fontId="7" fillId="11" borderId="34" xfId="0" applyNumberFormat="1" applyFont="1" applyFill="1" applyBorder="1" applyAlignment="1" applyProtection="1">
      <alignment horizontal="right" vertical="center"/>
    </xf>
    <xf numFmtId="44" fontId="7" fillId="11" borderId="34" xfId="0" applyNumberFormat="1" applyFont="1" applyFill="1" applyBorder="1" applyAlignment="1" applyProtection="1">
      <alignment vertical="center"/>
    </xf>
    <xf numFmtId="0" fontId="2" fillId="10" borderId="35" xfId="0" applyFont="1" applyFill="1" applyBorder="1" applyProtection="1"/>
    <xf numFmtId="0" fontId="26" fillId="0" borderId="13" xfId="0" applyFont="1" applyBorder="1" applyAlignment="1" applyProtection="1">
      <alignment horizontal="center"/>
      <protection locked="0"/>
    </xf>
    <xf numFmtId="0" fontId="26" fillId="0" borderId="43" xfId="0" applyFont="1" applyBorder="1" applyAlignment="1" applyProtection="1">
      <alignment horizontal="center"/>
      <protection locked="0"/>
    </xf>
    <xf numFmtId="0" fontId="29" fillId="7" borderId="10" xfId="4" applyFont="1" applyFill="1" applyProtection="1"/>
    <xf numFmtId="0" fontId="30" fillId="0" borderId="0" xfId="0" applyFont="1" applyAlignment="1" applyProtection="1"/>
    <xf numFmtId="44" fontId="29" fillId="7" borderId="10" xfId="4" applyNumberFormat="1" applyFont="1" applyFill="1" applyProtection="1"/>
    <xf numFmtId="44" fontId="29" fillId="7" borderId="0" xfId="1" applyFont="1" applyFill="1" applyProtection="1"/>
    <xf numFmtId="0" fontId="25" fillId="2" borderId="13" xfId="0" applyFont="1" applyFill="1" applyBorder="1" applyAlignment="1" applyProtection="1">
      <alignment horizontal="left"/>
    </xf>
    <xf numFmtId="0" fontId="26" fillId="9" borderId="13" xfId="0" applyFont="1" applyFill="1" applyBorder="1" applyAlignment="1" applyProtection="1">
      <alignment horizontal="center"/>
      <protection locked="0"/>
    </xf>
    <xf numFmtId="0" fontId="26" fillId="9" borderId="43" xfId="0" applyFont="1" applyFill="1" applyBorder="1" applyAlignment="1" applyProtection="1">
      <alignment horizontal="center"/>
      <protection locked="0"/>
    </xf>
  </cellXfs>
  <cellStyles count="5">
    <cellStyle name="Currency" xfId="1" builtinId="4"/>
    <cellStyle name="Hyperlink" xfId="2" builtinId="8"/>
    <cellStyle name="Normal" xfId="0" builtinId="0"/>
    <cellStyle name="Normal 2 2" xfId="3" xr:uid="{30748D46-2A9E-4209-A0FE-E35E733398D5}"/>
    <cellStyle name="Normal 4 2" xfId="4" xr:uid="{8AE921F5-CCA9-4710-9295-039E603DB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K1016"/>
  <sheetViews>
    <sheetView tabSelected="1" zoomScale="130" zoomScaleNormal="130" workbookViewId="0">
      <selection activeCell="A27" sqref="A15:XFD27"/>
    </sheetView>
  </sheetViews>
  <sheetFormatPr defaultColWidth="14.42578125" defaultRowHeight="15" customHeight="1" x14ac:dyDescent="0.3"/>
  <cols>
    <col min="1" max="1" width="11.28515625" style="7" customWidth="1"/>
    <col min="2" max="2" width="18.28515625" style="7" customWidth="1"/>
    <col min="3" max="3" width="12.28515625" style="7" customWidth="1"/>
    <col min="4" max="4" width="15.7109375" style="7" customWidth="1"/>
    <col min="5" max="5" width="8.7109375" style="7" customWidth="1"/>
    <col min="6" max="6" width="9" style="7" customWidth="1"/>
    <col min="7" max="7" width="10.85546875" style="7" customWidth="1"/>
    <col min="8" max="8" width="9.7109375" style="7" customWidth="1"/>
    <col min="9" max="9" width="10.5703125" style="7" customWidth="1"/>
    <col min="10" max="10" width="12.42578125" style="7" customWidth="1"/>
    <col min="11" max="11" width="13.140625" style="7" customWidth="1"/>
    <col min="12" max="12" width="10.28515625" style="7" customWidth="1"/>
    <col min="13" max="13" width="20.7109375" style="7" customWidth="1"/>
    <col min="14" max="14" width="13.140625" style="7" customWidth="1"/>
    <col min="15" max="15" width="8.7109375" style="7" customWidth="1"/>
    <col min="16" max="17" width="14.7109375" style="7" customWidth="1"/>
    <col min="18" max="18" width="8.7109375" style="7" customWidth="1"/>
    <col min="19" max="27" width="8.7109375" style="7" hidden="1" customWidth="1"/>
    <col min="28" max="57" width="14.42578125" style="7" hidden="1" customWidth="1"/>
    <col min="58" max="58" width="14.42578125" style="7" customWidth="1"/>
    <col min="59" max="59" width="51.5703125" style="16" hidden="1" customWidth="1"/>
    <col min="60" max="60" width="25.28515625" style="16" hidden="1" customWidth="1"/>
    <col min="61" max="61" width="13.5703125" style="16" hidden="1" customWidth="1"/>
    <col min="62" max="62" width="9.140625" style="16" hidden="1" customWidth="1"/>
    <col min="63" max="16384" width="14.42578125" style="7"/>
  </cols>
  <sheetData>
    <row r="1" spans="1:62" ht="16.5" customHeight="1" thickBot="1" x14ac:dyDescent="0.35">
      <c r="A1" s="127" t="s">
        <v>0</v>
      </c>
      <c r="B1" s="128"/>
      <c r="C1" s="128"/>
      <c r="D1" s="128"/>
      <c r="E1" s="128"/>
      <c r="F1" s="129" t="s">
        <v>77</v>
      </c>
      <c r="G1" s="129"/>
      <c r="H1" s="129"/>
      <c r="I1" s="130"/>
      <c r="J1" s="131" t="s">
        <v>71</v>
      </c>
      <c r="K1" s="152"/>
      <c r="L1" s="153" t="s">
        <v>78</v>
      </c>
      <c r="M1" s="154"/>
      <c r="N1" s="6"/>
      <c r="BG1" s="8"/>
      <c r="BH1" s="8"/>
      <c r="BI1" s="8"/>
      <c r="BJ1" s="8"/>
    </row>
    <row r="2" spans="1:62" ht="16.5" customHeight="1" thickBot="1" x14ac:dyDescent="0.25">
      <c r="A2" s="127" t="s">
        <v>1</v>
      </c>
      <c r="B2" s="128"/>
      <c r="C2" s="128"/>
      <c r="D2" s="128"/>
      <c r="E2" s="128"/>
      <c r="F2" s="129" t="s">
        <v>79</v>
      </c>
      <c r="G2" s="129"/>
      <c r="H2" s="129"/>
      <c r="I2" s="130"/>
      <c r="J2" s="131" t="s">
        <v>70</v>
      </c>
      <c r="K2" s="132"/>
      <c r="L2" s="133"/>
      <c r="M2" s="73">
        <v>14</v>
      </c>
      <c r="BF2" s="9"/>
      <c r="BG2" s="9"/>
      <c r="BH2" s="9"/>
      <c r="BI2" s="9"/>
      <c r="BJ2" s="7"/>
    </row>
    <row r="3" spans="1:62" ht="16.5" customHeight="1" thickBot="1" x14ac:dyDescent="0.25">
      <c r="A3" s="127" t="s">
        <v>80</v>
      </c>
      <c r="B3" s="128"/>
      <c r="C3" s="128"/>
      <c r="D3" s="146" t="s">
        <v>82</v>
      </c>
      <c r="E3" s="146"/>
      <c r="F3" s="146"/>
      <c r="G3" s="146"/>
      <c r="H3" s="146"/>
      <c r="I3" s="147"/>
      <c r="J3" s="127" t="s">
        <v>81</v>
      </c>
      <c r="K3" s="132"/>
      <c r="L3" s="133"/>
      <c r="M3" s="73" t="s">
        <v>83</v>
      </c>
      <c r="BF3" s="9"/>
      <c r="BG3" s="9"/>
      <c r="BH3" s="9"/>
      <c r="BI3" s="9"/>
      <c r="BJ3" s="7"/>
    </row>
    <row r="4" spans="1:62" ht="12.75" customHeight="1" x14ac:dyDescent="0.2">
      <c r="A4" s="94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BG4" s="10"/>
      <c r="BH4" s="10"/>
      <c r="BI4" s="10"/>
      <c r="BJ4" s="10"/>
    </row>
    <row r="5" spans="1:62" ht="45" customHeight="1" x14ac:dyDescent="0.3">
      <c r="A5" s="48" t="s">
        <v>3</v>
      </c>
      <c r="B5" s="11" t="s">
        <v>4</v>
      </c>
      <c r="C5" s="12" t="s">
        <v>5</v>
      </c>
      <c r="D5" s="11" t="s">
        <v>6</v>
      </c>
      <c r="E5" s="13" t="s">
        <v>7</v>
      </c>
      <c r="F5" s="36" t="s">
        <v>41</v>
      </c>
      <c r="G5" s="14" t="s">
        <v>42</v>
      </c>
      <c r="H5" s="13" t="s">
        <v>8</v>
      </c>
      <c r="I5" s="36" t="s">
        <v>43</v>
      </c>
      <c r="J5" s="14" t="s">
        <v>44</v>
      </c>
      <c r="K5" s="13" t="s">
        <v>9</v>
      </c>
      <c r="L5" s="15" t="s">
        <v>10</v>
      </c>
      <c r="M5" s="49" t="s">
        <v>11</v>
      </c>
    </row>
    <row r="6" spans="1:62" ht="12.75" customHeight="1" x14ac:dyDescent="0.2">
      <c r="A6" s="79" t="s">
        <v>73</v>
      </c>
      <c r="B6" s="80" t="s">
        <v>74</v>
      </c>
      <c r="C6" s="81" t="s">
        <v>72</v>
      </c>
      <c r="D6" s="82" t="s">
        <v>76</v>
      </c>
      <c r="E6" s="75">
        <v>40</v>
      </c>
      <c r="F6" s="76">
        <f>E6*0.0871</f>
        <v>3.484</v>
      </c>
      <c r="G6" s="83">
        <v>24</v>
      </c>
      <c r="H6" s="84"/>
      <c r="I6" s="76">
        <f>H6*0.0871</f>
        <v>0</v>
      </c>
      <c r="J6" s="83"/>
      <c r="K6" s="83">
        <v>4</v>
      </c>
      <c r="L6" s="77">
        <f>SUM((E6+F6)*G6)+((H6+I6)*J6)</f>
        <v>1043.616</v>
      </c>
      <c r="M6" s="78">
        <f t="shared" ref="M6:M13" si="0">K6*L6</f>
        <v>4174.4639999999999</v>
      </c>
      <c r="S6" s="18" t="s">
        <v>12</v>
      </c>
      <c r="BG6" s="10"/>
      <c r="BH6" s="10"/>
      <c r="BI6" s="10"/>
      <c r="BJ6" s="10"/>
    </row>
    <row r="7" spans="1:62" ht="12.75" customHeight="1" x14ac:dyDescent="0.3">
      <c r="A7" s="79" t="s">
        <v>75</v>
      </c>
      <c r="B7" s="80" t="s">
        <v>74</v>
      </c>
      <c r="C7" s="81" t="s">
        <v>72</v>
      </c>
      <c r="D7" s="82" t="s">
        <v>76</v>
      </c>
      <c r="E7" s="84"/>
      <c r="F7" s="76">
        <f>E7*0.0871</f>
        <v>0</v>
      </c>
      <c r="G7" s="83"/>
      <c r="H7" s="84">
        <v>60</v>
      </c>
      <c r="I7" s="76">
        <f t="shared" ref="I7:I27" si="1">H7*0.0871</f>
        <v>5.226</v>
      </c>
      <c r="J7" s="83">
        <v>16</v>
      </c>
      <c r="K7" s="83">
        <v>11</v>
      </c>
      <c r="L7" s="77">
        <f t="shared" ref="L7:L13" si="2">SUM((E7+F7)*G7)+((H7+I7)*J7)</f>
        <v>1043.616</v>
      </c>
      <c r="M7" s="78">
        <f t="shared" si="0"/>
        <v>11479.776</v>
      </c>
    </row>
    <row r="8" spans="1:62" ht="12.75" customHeight="1" x14ac:dyDescent="0.3">
      <c r="A8" s="50" t="s">
        <v>84</v>
      </c>
      <c r="B8" s="1" t="s">
        <v>85</v>
      </c>
      <c r="C8" s="2"/>
      <c r="D8" s="74"/>
      <c r="E8" s="5">
        <v>50</v>
      </c>
      <c r="F8" s="35">
        <f t="shared" ref="F8:F13" si="3">E8*0.0871</f>
        <v>4.3549999999999995</v>
      </c>
      <c r="G8" s="4">
        <v>8</v>
      </c>
      <c r="H8" s="5"/>
      <c r="I8" s="35">
        <f t="shared" si="1"/>
        <v>0</v>
      </c>
      <c r="J8" s="4"/>
      <c r="K8" s="4">
        <v>14</v>
      </c>
      <c r="L8" s="17">
        <f t="shared" si="2"/>
        <v>434.84</v>
      </c>
      <c r="M8" s="51">
        <f t="shared" si="0"/>
        <v>6087.7599999999993</v>
      </c>
      <c r="Q8" s="19" t="s">
        <v>12</v>
      </c>
      <c r="BG8" s="20"/>
      <c r="BH8" s="20"/>
      <c r="BI8" s="20"/>
      <c r="BJ8" s="20"/>
    </row>
    <row r="9" spans="1:62" ht="12.75" customHeight="1" x14ac:dyDescent="0.3">
      <c r="A9" s="50" t="s">
        <v>84</v>
      </c>
      <c r="B9" s="1" t="s">
        <v>85</v>
      </c>
      <c r="C9" s="2"/>
      <c r="D9" s="74"/>
      <c r="E9" s="5"/>
      <c r="F9" s="35">
        <f t="shared" si="3"/>
        <v>0</v>
      </c>
      <c r="G9" s="4"/>
      <c r="H9" s="5">
        <v>75</v>
      </c>
      <c r="I9" s="35">
        <f t="shared" si="1"/>
        <v>6.5324999999999998</v>
      </c>
      <c r="J9" s="4">
        <v>16</v>
      </c>
      <c r="K9" s="4">
        <v>14</v>
      </c>
      <c r="L9" s="17">
        <f t="shared" si="2"/>
        <v>1304.52</v>
      </c>
      <c r="M9" s="51">
        <f t="shared" si="0"/>
        <v>18263.28</v>
      </c>
    </row>
    <row r="10" spans="1:62" ht="12.75" customHeight="1" x14ac:dyDescent="0.3">
      <c r="A10" s="50" t="s">
        <v>86</v>
      </c>
      <c r="B10" s="1" t="s">
        <v>87</v>
      </c>
      <c r="C10" s="2"/>
      <c r="D10" s="74"/>
      <c r="E10" s="5">
        <v>60</v>
      </c>
      <c r="F10" s="35">
        <f t="shared" si="3"/>
        <v>5.226</v>
      </c>
      <c r="G10" s="4">
        <v>8</v>
      </c>
      <c r="H10" s="5"/>
      <c r="I10" s="35">
        <f t="shared" si="1"/>
        <v>0</v>
      </c>
      <c r="J10" s="4"/>
      <c r="K10" s="4">
        <v>14</v>
      </c>
      <c r="L10" s="17">
        <f t="shared" si="2"/>
        <v>521.80799999999999</v>
      </c>
      <c r="M10" s="51">
        <f t="shared" si="0"/>
        <v>7305.3119999999999</v>
      </c>
    </row>
    <row r="11" spans="1:62" ht="12.75" customHeight="1" x14ac:dyDescent="0.3">
      <c r="A11" s="50" t="s">
        <v>86</v>
      </c>
      <c r="B11" s="1" t="s">
        <v>87</v>
      </c>
      <c r="C11" s="2"/>
      <c r="D11" s="74"/>
      <c r="E11" s="25"/>
      <c r="F11" s="35">
        <f t="shared" si="3"/>
        <v>0</v>
      </c>
      <c r="G11" s="28"/>
      <c r="H11" s="29">
        <v>90</v>
      </c>
      <c r="I11" s="35">
        <f t="shared" si="1"/>
        <v>7.8389999999999995</v>
      </c>
      <c r="J11" s="32">
        <v>16</v>
      </c>
      <c r="K11" s="4">
        <v>14</v>
      </c>
      <c r="L11" s="17">
        <f t="shared" si="2"/>
        <v>1565.424</v>
      </c>
      <c r="M11" s="51">
        <f t="shared" si="0"/>
        <v>21915.936000000002</v>
      </c>
    </row>
    <row r="12" spans="1:62" ht="12.75" customHeight="1" x14ac:dyDescent="0.3">
      <c r="A12" s="50" t="s">
        <v>88</v>
      </c>
      <c r="B12" s="1" t="s">
        <v>89</v>
      </c>
      <c r="C12" s="2"/>
      <c r="D12" s="74"/>
      <c r="E12" s="26">
        <v>50</v>
      </c>
      <c r="F12" s="35">
        <f t="shared" si="3"/>
        <v>4.3549999999999995</v>
      </c>
      <c r="G12" s="30">
        <v>8</v>
      </c>
      <c r="H12" s="27"/>
      <c r="I12" s="35">
        <f t="shared" si="1"/>
        <v>0</v>
      </c>
      <c r="J12" s="31"/>
      <c r="K12" s="4">
        <v>14</v>
      </c>
      <c r="L12" s="17">
        <f t="shared" si="2"/>
        <v>434.84</v>
      </c>
      <c r="M12" s="51">
        <f t="shared" si="0"/>
        <v>6087.7599999999993</v>
      </c>
    </row>
    <row r="13" spans="1:62" ht="12.75" customHeight="1" x14ac:dyDescent="0.3">
      <c r="A13" s="50" t="s">
        <v>90</v>
      </c>
      <c r="B13" s="1" t="s">
        <v>89</v>
      </c>
      <c r="C13" s="2"/>
      <c r="D13" s="74"/>
      <c r="E13" s="27"/>
      <c r="F13" s="35">
        <f t="shared" si="3"/>
        <v>0</v>
      </c>
      <c r="G13" s="31"/>
      <c r="H13" s="26">
        <v>75</v>
      </c>
      <c r="I13" s="35">
        <f t="shared" si="1"/>
        <v>6.5324999999999998</v>
      </c>
      <c r="J13" s="34">
        <v>16</v>
      </c>
      <c r="K13" s="4">
        <v>14</v>
      </c>
      <c r="L13" s="17">
        <f t="shared" si="2"/>
        <v>1304.52</v>
      </c>
      <c r="M13" s="51">
        <f t="shared" si="0"/>
        <v>18263.28</v>
      </c>
    </row>
    <row r="14" spans="1:62" ht="12.75" customHeight="1" x14ac:dyDescent="0.2">
      <c r="A14" s="50"/>
      <c r="B14" s="1"/>
      <c r="C14" s="2"/>
      <c r="D14" s="74"/>
      <c r="E14" s="3"/>
      <c r="F14" s="35">
        <f>E14*0.0871</f>
        <v>0</v>
      </c>
      <c r="G14" s="4"/>
      <c r="H14" s="5"/>
      <c r="I14" s="35">
        <f>H14*0.0871</f>
        <v>0</v>
      </c>
      <c r="J14" s="4"/>
      <c r="K14" s="4"/>
      <c r="L14" s="17">
        <f>SUM((E14+F14)*G14)+((H14+I14)*J14)</f>
        <v>0</v>
      </c>
      <c r="M14" s="51">
        <f t="shared" ref="M14:M27" si="4">K14*L14</f>
        <v>0</v>
      </c>
      <c r="S14" s="18" t="s">
        <v>12</v>
      </c>
      <c r="BG14" s="10"/>
      <c r="BH14" s="10"/>
      <c r="BI14" s="10"/>
      <c r="BJ14" s="10"/>
    </row>
    <row r="15" spans="1:62" ht="12.75" customHeight="1" x14ac:dyDescent="0.3">
      <c r="A15" s="50"/>
      <c r="B15" s="1"/>
      <c r="C15" s="2"/>
      <c r="D15" s="74"/>
      <c r="E15" s="5"/>
      <c r="F15" s="35">
        <f>E15*0.0871</f>
        <v>0</v>
      </c>
      <c r="G15" s="4"/>
      <c r="H15" s="5"/>
      <c r="I15" s="35">
        <f t="shared" si="1"/>
        <v>0</v>
      </c>
      <c r="J15" s="4"/>
      <c r="K15" s="4"/>
      <c r="L15" s="17">
        <f t="shared" ref="L15:L27" si="5">SUM((E15+F15)*G15)+((H15+I15)*J15)</f>
        <v>0</v>
      </c>
      <c r="M15" s="51">
        <f t="shared" si="4"/>
        <v>0</v>
      </c>
    </row>
    <row r="16" spans="1:62" ht="12.75" customHeight="1" x14ac:dyDescent="0.3">
      <c r="A16" s="50"/>
      <c r="B16" s="1"/>
      <c r="C16" s="2"/>
      <c r="D16" s="74"/>
      <c r="E16" s="5"/>
      <c r="F16" s="35">
        <f t="shared" ref="F16:F27" si="6">E16*0.0871</f>
        <v>0</v>
      </c>
      <c r="G16" s="4"/>
      <c r="H16" s="5"/>
      <c r="I16" s="35">
        <f t="shared" si="1"/>
        <v>0</v>
      </c>
      <c r="J16" s="4"/>
      <c r="K16" s="4"/>
      <c r="L16" s="17">
        <f t="shared" si="5"/>
        <v>0</v>
      </c>
      <c r="M16" s="51">
        <f t="shared" si="4"/>
        <v>0</v>
      </c>
      <c r="BG16" s="20"/>
      <c r="BH16" s="20"/>
      <c r="BI16" s="20"/>
      <c r="BJ16" s="20"/>
    </row>
    <row r="17" spans="1:63" ht="12.75" customHeight="1" x14ac:dyDescent="0.3">
      <c r="A17" s="50"/>
      <c r="B17" s="1"/>
      <c r="C17" s="2"/>
      <c r="D17" s="74"/>
      <c r="E17" s="5"/>
      <c r="F17" s="35">
        <f t="shared" si="6"/>
        <v>0</v>
      </c>
      <c r="G17" s="4"/>
      <c r="H17" s="5"/>
      <c r="I17" s="35">
        <f t="shared" si="1"/>
        <v>0</v>
      </c>
      <c r="J17" s="4"/>
      <c r="K17" s="4"/>
      <c r="L17" s="17">
        <f t="shared" si="5"/>
        <v>0</v>
      </c>
      <c r="M17" s="51">
        <f t="shared" si="4"/>
        <v>0</v>
      </c>
    </row>
    <row r="18" spans="1:63" ht="12.75" customHeight="1" x14ac:dyDescent="0.3">
      <c r="A18" s="50"/>
      <c r="B18" s="1"/>
      <c r="C18" s="2"/>
      <c r="D18" s="74"/>
      <c r="E18" s="5"/>
      <c r="F18" s="35">
        <f t="shared" si="6"/>
        <v>0</v>
      </c>
      <c r="G18" s="4"/>
      <c r="H18" s="5"/>
      <c r="I18" s="35">
        <f t="shared" si="1"/>
        <v>0</v>
      </c>
      <c r="J18" s="4"/>
      <c r="K18" s="4"/>
      <c r="L18" s="17">
        <f t="shared" si="5"/>
        <v>0</v>
      </c>
      <c r="M18" s="51">
        <f t="shared" si="4"/>
        <v>0</v>
      </c>
    </row>
    <row r="19" spans="1:63" ht="12.75" customHeight="1" x14ac:dyDescent="0.3">
      <c r="A19" s="50"/>
      <c r="B19" s="1"/>
      <c r="C19" s="2"/>
      <c r="D19" s="74"/>
      <c r="E19" s="5"/>
      <c r="F19" s="35">
        <f t="shared" si="6"/>
        <v>0</v>
      </c>
      <c r="G19" s="4"/>
      <c r="H19" s="5"/>
      <c r="I19" s="35">
        <f t="shared" si="1"/>
        <v>0</v>
      </c>
      <c r="J19" s="4"/>
      <c r="K19" s="4"/>
      <c r="L19" s="17">
        <f t="shared" ref="L19:L20" si="7">SUM((E19+F19)*G19)+((H19+I19)*J19)</f>
        <v>0</v>
      </c>
      <c r="M19" s="51">
        <f t="shared" ref="M19:M20" si="8">K19*L19</f>
        <v>0</v>
      </c>
    </row>
    <row r="20" spans="1:63" ht="12.75" customHeight="1" x14ac:dyDescent="0.3">
      <c r="A20" s="50"/>
      <c r="B20" s="1"/>
      <c r="C20" s="2"/>
      <c r="D20" s="74"/>
      <c r="E20" s="5"/>
      <c r="F20" s="35">
        <f t="shared" si="6"/>
        <v>0</v>
      </c>
      <c r="G20" s="4"/>
      <c r="H20" s="5"/>
      <c r="I20" s="35">
        <f t="shared" si="1"/>
        <v>0</v>
      </c>
      <c r="J20" s="4"/>
      <c r="K20" s="4"/>
      <c r="L20" s="17">
        <f t="shared" si="7"/>
        <v>0</v>
      </c>
      <c r="M20" s="51">
        <f t="shared" si="8"/>
        <v>0</v>
      </c>
    </row>
    <row r="21" spans="1:63" ht="12.75" customHeight="1" x14ac:dyDescent="0.3">
      <c r="A21" s="50"/>
      <c r="B21" s="1"/>
      <c r="C21" s="2"/>
      <c r="D21" s="74"/>
      <c r="E21" s="25"/>
      <c r="F21" s="35">
        <f t="shared" si="6"/>
        <v>0</v>
      </c>
      <c r="G21" s="28"/>
      <c r="H21" s="29"/>
      <c r="I21" s="35">
        <f t="shared" si="1"/>
        <v>0</v>
      </c>
      <c r="J21" s="32"/>
      <c r="K21" s="33"/>
      <c r="L21" s="17">
        <f t="shared" si="5"/>
        <v>0</v>
      </c>
      <c r="M21" s="51">
        <f t="shared" si="4"/>
        <v>0</v>
      </c>
    </row>
    <row r="22" spans="1:63" ht="12.75" customHeight="1" x14ac:dyDescent="0.3">
      <c r="A22" s="50"/>
      <c r="B22" s="1"/>
      <c r="C22" s="2"/>
      <c r="D22" s="74"/>
      <c r="E22" s="5"/>
      <c r="F22" s="35">
        <f t="shared" si="6"/>
        <v>0</v>
      </c>
      <c r="G22" s="4"/>
      <c r="H22" s="5"/>
      <c r="I22" s="35">
        <f t="shared" si="1"/>
        <v>0</v>
      </c>
      <c r="J22" s="4"/>
      <c r="K22" s="4"/>
      <c r="L22" s="17">
        <f t="shared" ref="L22:L25" si="9">SUM((E22+F22)*G22)+((H22+I22)*J22)</f>
        <v>0</v>
      </c>
      <c r="M22" s="51">
        <f t="shared" ref="M22:M25" si="10">K22*L22</f>
        <v>0</v>
      </c>
    </row>
    <row r="23" spans="1:63" ht="12.75" customHeight="1" x14ac:dyDescent="0.3">
      <c r="A23" s="50"/>
      <c r="B23" s="1"/>
      <c r="C23" s="2"/>
      <c r="D23" s="74"/>
      <c r="E23" s="5"/>
      <c r="F23" s="35">
        <f t="shared" si="6"/>
        <v>0</v>
      </c>
      <c r="G23" s="4"/>
      <c r="H23" s="5"/>
      <c r="I23" s="35">
        <f t="shared" si="1"/>
        <v>0</v>
      </c>
      <c r="J23" s="4"/>
      <c r="K23" s="4"/>
      <c r="L23" s="17">
        <f t="shared" si="9"/>
        <v>0</v>
      </c>
      <c r="M23" s="51">
        <f t="shared" si="10"/>
        <v>0</v>
      </c>
    </row>
    <row r="24" spans="1:63" ht="12.75" customHeight="1" x14ac:dyDescent="0.3">
      <c r="A24" s="50"/>
      <c r="B24" s="1"/>
      <c r="C24" s="2"/>
      <c r="D24" s="74"/>
      <c r="E24" s="5"/>
      <c r="F24" s="35">
        <f t="shared" si="6"/>
        <v>0</v>
      </c>
      <c r="G24" s="4"/>
      <c r="H24" s="5"/>
      <c r="I24" s="35">
        <f t="shared" si="1"/>
        <v>0</v>
      </c>
      <c r="J24" s="4"/>
      <c r="K24" s="4"/>
      <c r="L24" s="17">
        <f t="shared" si="9"/>
        <v>0</v>
      </c>
      <c r="M24" s="51">
        <f t="shared" si="10"/>
        <v>0</v>
      </c>
    </row>
    <row r="25" spans="1:63" ht="12.75" customHeight="1" x14ac:dyDescent="0.3">
      <c r="A25" s="50"/>
      <c r="B25" s="1"/>
      <c r="C25" s="2"/>
      <c r="D25" s="74"/>
      <c r="E25" s="5"/>
      <c r="F25" s="35">
        <f t="shared" si="6"/>
        <v>0</v>
      </c>
      <c r="G25" s="4"/>
      <c r="H25" s="5"/>
      <c r="I25" s="35">
        <f t="shared" si="1"/>
        <v>0</v>
      </c>
      <c r="J25" s="4"/>
      <c r="K25" s="4"/>
      <c r="L25" s="17">
        <f t="shared" si="9"/>
        <v>0</v>
      </c>
      <c r="M25" s="51">
        <f t="shared" si="10"/>
        <v>0</v>
      </c>
    </row>
    <row r="26" spans="1:63" ht="12.75" customHeight="1" x14ac:dyDescent="0.3">
      <c r="A26" s="50"/>
      <c r="B26" s="1"/>
      <c r="C26" s="2"/>
      <c r="D26" s="74"/>
      <c r="E26" s="26"/>
      <c r="F26" s="35">
        <f t="shared" si="6"/>
        <v>0</v>
      </c>
      <c r="G26" s="30"/>
      <c r="H26" s="27"/>
      <c r="I26" s="35">
        <f t="shared" si="1"/>
        <v>0</v>
      </c>
      <c r="J26" s="31"/>
      <c r="K26" s="33"/>
      <c r="L26" s="17">
        <f t="shared" si="5"/>
        <v>0</v>
      </c>
      <c r="M26" s="51">
        <f t="shared" si="4"/>
        <v>0</v>
      </c>
    </row>
    <row r="27" spans="1:63" ht="12.75" customHeight="1" x14ac:dyDescent="0.3">
      <c r="A27" s="50"/>
      <c r="B27" s="1"/>
      <c r="C27" s="2"/>
      <c r="D27" s="74"/>
      <c r="E27" s="27"/>
      <c r="F27" s="35">
        <f t="shared" si="6"/>
        <v>0</v>
      </c>
      <c r="G27" s="31"/>
      <c r="H27" s="26"/>
      <c r="I27" s="35">
        <f t="shared" si="1"/>
        <v>0</v>
      </c>
      <c r="J27" s="34"/>
      <c r="K27" s="33"/>
      <c r="L27" s="17">
        <f t="shared" si="5"/>
        <v>0</v>
      </c>
      <c r="M27" s="51">
        <f t="shared" si="4"/>
        <v>0</v>
      </c>
    </row>
    <row r="28" spans="1:63" ht="12.75" customHeight="1" thickBot="1" x14ac:dyDescent="0.35">
      <c r="A28" s="139" t="s">
        <v>13</v>
      </c>
      <c r="B28" s="86"/>
      <c r="C28" s="86"/>
      <c r="D28" s="87"/>
      <c r="E28" s="134">
        <f>SUM(L8:L27)</f>
        <v>5565.9519999999993</v>
      </c>
      <c r="F28" s="135"/>
      <c r="G28" s="136"/>
      <c r="H28" s="143" t="s">
        <v>14</v>
      </c>
      <c r="I28" s="135"/>
      <c r="J28" s="135"/>
      <c r="K28" s="136"/>
      <c r="L28" s="144">
        <f>SUM(M8:M27)</f>
        <v>77923.328000000009</v>
      </c>
      <c r="M28" s="145"/>
    </row>
    <row r="29" spans="1:63" ht="12.75" customHeight="1" thickBot="1" x14ac:dyDescent="0.35"/>
    <row r="30" spans="1:63" ht="41.25" customHeight="1" x14ac:dyDescent="0.3">
      <c r="A30" s="140" t="s">
        <v>15</v>
      </c>
      <c r="B30" s="138"/>
      <c r="C30" s="37" t="s">
        <v>16</v>
      </c>
      <c r="D30" s="38" t="s">
        <v>17</v>
      </c>
      <c r="E30" s="137" t="s">
        <v>18</v>
      </c>
      <c r="F30" s="138"/>
      <c r="G30" s="138"/>
      <c r="H30" s="115"/>
      <c r="I30" s="39" t="s">
        <v>19</v>
      </c>
      <c r="J30" s="37" t="s">
        <v>20</v>
      </c>
      <c r="K30" s="40" t="s">
        <v>21</v>
      </c>
      <c r="L30" s="137" t="s">
        <v>22</v>
      </c>
      <c r="M30" s="138"/>
      <c r="N30" s="138"/>
      <c r="O30" s="41" t="s">
        <v>23</v>
      </c>
      <c r="P30" s="115"/>
      <c r="Q30" s="42" t="s">
        <v>24</v>
      </c>
    </row>
    <row r="31" spans="1:63" ht="12.75" customHeight="1" thickBot="1" x14ac:dyDescent="0.3">
      <c r="A31" s="141"/>
      <c r="B31" s="142"/>
      <c r="C31" s="43">
        <v>74</v>
      </c>
      <c r="D31" s="44">
        <v>2</v>
      </c>
      <c r="E31" s="113">
        <v>3</v>
      </c>
      <c r="F31" s="114"/>
      <c r="G31" s="114"/>
      <c r="H31" s="116"/>
      <c r="I31" s="45">
        <f>C31*D31*E31</f>
        <v>444</v>
      </c>
      <c r="J31" s="43">
        <v>116</v>
      </c>
      <c r="K31" s="44">
        <v>2</v>
      </c>
      <c r="L31" s="113">
        <v>3</v>
      </c>
      <c r="M31" s="114"/>
      <c r="N31" s="114"/>
      <c r="O31" s="46">
        <f>J31*L31</f>
        <v>348</v>
      </c>
      <c r="P31" s="116"/>
      <c r="Q31" s="47">
        <f>J31*K31*L31</f>
        <v>696</v>
      </c>
      <c r="BG31" s="148" t="s">
        <v>45</v>
      </c>
      <c r="BH31" s="148">
        <v>0</v>
      </c>
      <c r="BI31" s="148" t="s">
        <v>45</v>
      </c>
      <c r="BJ31" s="148">
        <v>0</v>
      </c>
      <c r="BK31" s="149"/>
    </row>
    <row r="32" spans="1:63" ht="12.75" customHeight="1" thickBot="1" x14ac:dyDescent="0.3">
      <c r="BG32" s="148" t="s">
        <v>46</v>
      </c>
      <c r="BH32" s="148">
        <v>50</v>
      </c>
      <c r="BI32" s="148" t="s">
        <v>47</v>
      </c>
      <c r="BJ32" s="148">
        <v>0</v>
      </c>
      <c r="BK32" s="149"/>
    </row>
    <row r="33" spans="1:63" ht="12.75" customHeight="1" x14ac:dyDescent="0.25">
      <c r="A33" s="117" t="s">
        <v>25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BG33" s="148" t="s">
        <v>48</v>
      </c>
      <c r="BH33" s="148">
        <v>0</v>
      </c>
      <c r="BI33" s="148" t="s">
        <v>49</v>
      </c>
      <c r="BJ33" s="148">
        <v>1.1399999999999999</v>
      </c>
      <c r="BK33" s="149"/>
    </row>
    <row r="34" spans="1:63" ht="12.75" customHeight="1" x14ac:dyDescent="0.25">
      <c r="A34" s="121" t="s">
        <v>26</v>
      </c>
      <c r="B34" s="122"/>
      <c r="C34" s="122"/>
      <c r="D34" s="122"/>
      <c r="E34" s="122"/>
      <c r="F34" s="122"/>
      <c r="G34" s="122"/>
      <c r="H34" s="123"/>
      <c r="I34" s="118" t="s">
        <v>62</v>
      </c>
      <c r="J34" s="119"/>
      <c r="K34" s="98"/>
      <c r="L34" s="120" t="s">
        <v>27</v>
      </c>
      <c r="M34" s="119"/>
      <c r="N34" s="119"/>
      <c r="O34" s="119"/>
      <c r="P34" s="119"/>
      <c r="Q34" s="100"/>
      <c r="BG34" s="148" t="s">
        <v>50</v>
      </c>
      <c r="BH34" s="148"/>
      <c r="BI34" s="148" t="s">
        <v>49</v>
      </c>
      <c r="BJ34" s="150">
        <f>C43</f>
        <v>0</v>
      </c>
      <c r="BK34" s="149"/>
    </row>
    <row r="35" spans="1:63" ht="24" customHeight="1" x14ac:dyDescent="0.25">
      <c r="A35" s="124"/>
      <c r="B35" s="125"/>
      <c r="C35" s="125"/>
      <c r="D35" s="125"/>
      <c r="E35" s="125"/>
      <c r="F35" s="125"/>
      <c r="G35" s="125"/>
      <c r="H35" s="126"/>
      <c r="I35" s="55" t="s">
        <v>63</v>
      </c>
      <c r="J35" s="21" t="s">
        <v>64</v>
      </c>
      <c r="K35" s="22" t="s">
        <v>68</v>
      </c>
      <c r="L35" s="57" t="s">
        <v>28</v>
      </c>
      <c r="M35" s="21" t="s">
        <v>67</v>
      </c>
      <c r="N35" s="57" t="s">
        <v>29</v>
      </c>
      <c r="O35" s="23" t="s">
        <v>30</v>
      </c>
      <c r="P35" s="55" t="s">
        <v>69</v>
      </c>
      <c r="Q35" s="63" t="s">
        <v>31</v>
      </c>
      <c r="BG35" s="148" t="s">
        <v>51</v>
      </c>
      <c r="BH35" s="148"/>
      <c r="BI35" s="148" t="s">
        <v>49</v>
      </c>
      <c r="BJ35" s="150">
        <f>E43</f>
        <v>0</v>
      </c>
      <c r="BK35" s="149"/>
    </row>
    <row r="36" spans="1:63" ht="12.75" customHeight="1" x14ac:dyDescent="0.25">
      <c r="A36" s="64" t="s">
        <v>12</v>
      </c>
      <c r="B36" s="108" t="s">
        <v>55</v>
      </c>
      <c r="C36" s="109"/>
      <c r="D36" s="109"/>
      <c r="E36" s="109"/>
      <c r="F36" s="109"/>
      <c r="G36" s="109"/>
      <c r="H36" s="110"/>
      <c r="I36" s="56">
        <f>VLOOKUP(B36,BG$31:BJ$49,4,FALSE)</f>
        <v>0</v>
      </c>
      <c r="J36" s="52"/>
      <c r="K36" s="24">
        <f>I36*J36*M36</f>
        <v>0</v>
      </c>
      <c r="L36" s="58">
        <f>VLOOKUP(B36,BG$31:BJ$49,2,FALSE)</f>
        <v>1578</v>
      </c>
      <c r="M36" s="52">
        <v>1</v>
      </c>
      <c r="N36" s="59">
        <f>M36*L36</f>
        <v>1578</v>
      </c>
      <c r="O36" s="53">
        <v>14</v>
      </c>
      <c r="P36" s="60">
        <f>N36*O36</f>
        <v>22092</v>
      </c>
      <c r="Q36" s="65">
        <f t="shared" ref="Q36:Q43" si="11">K36+P36</f>
        <v>22092</v>
      </c>
      <c r="BG36" s="148" t="s">
        <v>52</v>
      </c>
      <c r="BH36" s="151">
        <v>3724</v>
      </c>
      <c r="BI36" s="148" t="s">
        <v>47</v>
      </c>
      <c r="BJ36" s="148">
        <v>0</v>
      </c>
      <c r="BK36" s="149"/>
    </row>
    <row r="37" spans="1:63" ht="12.75" customHeight="1" x14ac:dyDescent="0.25">
      <c r="A37" s="64" t="s">
        <v>12</v>
      </c>
      <c r="B37" s="108" t="s">
        <v>45</v>
      </c>
      <c r="C37" s="109"/>
      <c r="D37" s="109"/>
      <c r="E37" s="109"/>
      <c r="F37" s="109"/>
      <c r="G37" s="109"/>
      <c r="H37" s="110"/>
      <c r="I37" s="56">
        <f>VLOOKUP(B37,BG$31:BJ$49,4,FALSE)</f>
        <v>0</v>
      </c>
      <c r="J37" s="52"/>
      <c r="K37" s="24">
        <f>I37*J37*M37</f>
        <v>0</v>
      </c>
      <c r="L37" s="58">
        <f>VLOOKUP(B37,BG$31:BJ$49,2,FALSE)</f>
        <v>0</v>
      </c>
      <c r="M37" s="52"/>
      <c r="N37" s="59">
        <f>M37*L37</f>
        <v>0</v>
      </c>
      <c r="O37" s="53"/>
      <c r="P37" s="60">
        <f>N37*O37</f>
        <v>0</v>
      </c>
      <c r="Q37" s="65">
        <f t="shared" ref="Q37" si="12">K37+P37</f>
        <v>0</v>
      </c>
      <c r="BG37" s="148" t="s">
        <v>91</v>
      </c>
      <c r="BH37" s="151">
        <v>3304</v>
      </c>
      <c r="BI37" s="148" t="s">
        <v>47</v>
      </c>
      <c r="BJ37" s="148">
        <v>0</v>
      </c>
      <c r="BK37" s="149"/>
    </row>
    <row r="38" spans="1:63" ht="12.75" customHeight="1" x14ac:dyDescent="0.25">
      <c r="A38" s="64" t="s">
        <v>12</v>
      </c>
      <c r="B38" s="108" t="s">
        <v>45</v>
      </c>
      <c r="C38" s="109"/>
      <c r="D38" s="109"/>
      <c r="E38" s="109"/>
      <c r="F38" s="109"/>
      <c r="G38" s="109"/>
      <c r="H38" s="110"/>
      <c r="I38" s="56">
        <f>VLOOKUP(B38,BG$31:BJ$49,4,FALSE)</f>
        <v>0</v>
      </c>
      <c r="J38" s="52"/>
      <c r="K38" s="24">
        <f>I38*J38*M38</f>
        <v>0</v>
      </c>
      <c r="L38" s="58">
        <f>VLOOKUP(B38,BG$31:BJ$49,2,FALSE)</f>
        <v>0</v>
      </c>
      <c r="M38" s="52"/>
      <c r="N38" s="59">
        <f>M38*L38</f>
        <v>0</v>
      </c>
      <c r="O38" s="54"/>
      <c r="P38" s="60">
        <f>N38*O38</f>
        <v>0</v>
      </c>
      <c r="Q38" s="65">
        <f t="shared" si="11"/>
        <v>0</v>
      </c>
      <c r="BG38" s="148" t="s">
        <v>53</v>
      </c>
      <c r="BH38" s="151">
        <v>2252</v>
      </c>
      <c r="BI38" s="148" t="s">
        <v>47</v>
      </c>
      <c r="BJ38" s="148">
        <v>0</v>
      </c>
      <c r="BK38" s="149"/>
    </row>
    <row r="39" spans="1:63" ht="12.75" customHeight="1" x14ac:dyDescent="0.25">
      <c r="A39" s="64" t="s">
        <v>12</v>
      </c>
      <c r="B39" s="108" t="s">
        <v>45</v>
      </c>
      <c r="C39" s="109"/>
      <c r="D39" s="109"/>
      <c r="E39" s="109"/>
      <c r="F39" s="109"/>
      <c r="G39" s="109"/>
      <c r="H39" s="110"/>
      <c r="I39" s="56">
        <f>VLOOKUP(B39,BG$31:BJ$49,4,FALSE)</f>
        <v>0</v>
      </c>
      <c r="J39" s="52"/>
      <c r="K39" s="24">
        <f>I39*J39*M39</f>
        <v>0</v>
      </c>
      <c r="L39" s="58">
        <f>VLOOKUP(B39,BG$31:BJ$49,2,FALSE)</f>
        <v>0</v>
      </c>
      <c r="M39" s="52"/>
      <c r="N39" s="59">
        <f>M39*L39</f>
        <v>0</v>
      </c>
      <c r="O39" s="53"/>
      <c r="P39" s="60">
        <f>N39*O39</f>
        <v>0</v>
      </c>
      <c r="Q39" s="65">
        <f t="shared" ref="Q39" si="13">K39+P39</f>
        <v>0</v>
      </c>
      <c r="BG39" s="148" t="s">
        <v>54</v>
      </c>
      <c r="BH39" s="151">
        <v>1784</v>
      </c>
      <c r="BI39" s="148" t="s">
        <v>47</v>
      </c>
      <c r="BJ39" s="148">
        <v>0</v>
      </c>
      <c r="BK39" s="149"/>
    </row>
    <row r="40" spans="1:63" ht="12.75" customHeight="1" x14ac:dyDescent="0.25">
      <c r="A40" s="64" t="s">
        <v>12</v>
      </c>
      <c r="B40" s="108" t="s">
        <v>45</v>
      </c>
      <c r="C40" s="109"/>
      <c r="D40" s="109"/>
      <c r="E40" s="109"/>
      <c r="F40" s="109"/>
      <c r="G40" s="109"/>
      <c r="H40" s="110"/>
      <c r="I40" s="56">
        <f>VLOOKUP(B40,BG$31:BJ$49,4,FALSE)</f>
        <v>0</v>
      </c>
      <c r="J40" s="52"/>
      <c r="K40" s="24">
        <f>I40*J40*M40</f>
        <v>0</v>
      </c>
      <c r="L40" s="58">
        <f>VLOOKUP(B40,BG$31:BJ$49,2,FALSE)</f>
        <v>0</v>
      </c>
      <c r="M40" s="52"/>
      <c r="N40" s="59">
        <f>M40*L40</f>
        <v>0</v>
      </c>
      <c r="O40" s="54"/>
      <c r="P40" s="60">
        <f>N40*O40</f>
        <v>0</v>
      </c>
      <c r="Q40" s="65">
        <f t="shared" si="11"/>
        <v>0</v>
      </c>
      <c r="BG40" s="148" t="s">
        <v>55</v>
      </c>
      <c r="BH40" s="151">
        <v>1578</v>
      </c>
      <c r="BI40" s="148" t="s">
        <v>47</v>
      </c>
      <c r="BJ40" s="148">
        <v>0</v>
      </c>
      <c r="BK40" s="149"/>
    </row>
    <row r="41" spans="1:63" ht="12.75" customHeight="1" x14ac:dyDescent="0.25">
      <c r="A41" s="64" t="s">
        <v>12</v>
      </c>
      <c r="B41" s="108" t="s">
        <v>45</v>
      </c>
      <c r="C41" s="109"/>
      <c r="D41" s="109"/>
      <c r="E41" s="109"/>
      <c r="F41" s="109"/>
      <c r="G41" s="109"/>
      <c r="H41" s="110"/>
      <c r="I41" s="56">
        <f>VLOOKUP(B41,BG$31:BJ$49,4,FALSE)</f>
        <v>0</v>
      </c>
      <c r="J41" s="52"/>
      <c r="K41" s="24">
        <f>I41*J41*M41</f>
        <v>0</v>
      </c>
      <c r="L41" s="58">
        <f>VLOOKUP(B41,BG$31:BJ$49,2,FALSE)</f>
        <v>0</v>
      </c>
      <c r="M41" s="52"/>
      <c r="N41" s="59">
        <f>M41*L41</f>
        <v>0</v>
      </c>
      <c r="O41" s="54"/>
      <c r="P41" s="60">
        <f>N41*O41</f>
        <v>0</v>
      </c>
      <c r="Q41" s="65">
        <f t="shared" si="11"/>
        <v>0</v>
      </c>
      <c r="BG41" s="148" t="s">
        <v>92</v>
      </c>
      <c r="BH41" s="151">
        <v>1373</v>
      </c>
      <c r="BI41" s="148" t="s">
        <v>47</v>
      </c>
      <c r="BJ41" s="148">
        <v>0</v>
      </c>
      <c r="BK41" s="149"/>
    </row>
    <row r="42" spans="1:63" ht="12.75" customHeight="1" x14ac:dyDescent="0.25">
      <c r="A42" s="66" t="s">
        <v>12</v>
      </c>
      <c r="B42" s="111" t="s">
        <v>45</v>
      </c>
      <c r="C42" s="112"/>
      <c r="D42" s="112"/>
      <c r="E42" s="112"/>
      <c r="F42" s="109"/>
      <c r="G42" s="109"/>
      <c r="H42" s="110"/>
      <c r="I42" s="56">
        <f>VLOOKUP(B42,BG$31:BJ$49,4,FALSE)</f>
        <v>0</v>
      </c>
      <c r="J42" s="52"/>
      <c r="K42" s="24">
        <f>I42*J42*M42</f>
        <v>0</v>
      </c>
      <c r="L42" s="58">
        <f>VLOOKUP(B42,BG$31:BJ$49,2,FALSE)</f>
        <v>0</v>
      </c>
      <c r="M42" s="52"/>
      <c r="N42" s="59">
        <f>M42*L42</f>
        <v>0</v>
      </c>
      <c r="O42" s="54"/>
      <c r="P42" s="60">
        <f>N42*O42</f>
        <v>0</v>
      </c>
      <c r="Q42" s="65">
        <f t="shared" si="11"/>
        <v>0</v>
      </c>
      <c r="BG42" s="148" t="s">
        <v>56</v>
      </c>
      <c r="BH42" s="151">
        <v>644</v>
      </c>
      <c r="BI42" s="148" t="s">
        <v>47</v>
      </c>
      <c r="BJ42" s="148">
        <v>0</v>
      </c>
      <c r="BK42" s="149"/>
    </row>
    <row r="43" spans="1:63" ht="12.75" customHeight="1" thickBot="1" x14ac:dyDescent="0.3">
      <c r="A43" s="88" t="s">
        <v>65</v>
      </c>
      <c r="B43" s="89"/>
      <c r="C43" s="71"/>
      <c r="D43" s="67" t="s">
        <v>66</v>
      </c>
      <c r="E43" s="72"/>
      <c r="F43" s="93" t="s">
        <v>32</v>
      </c>
      <c r="G43" s="86"/>
      <c r="H43" s="86"/>
      <c r="I43" s="86"/>
      <c r="J43" s="87"/>
      <c r="K43" s="68">
        <f>SUM(K36:K42)</f>
        <v>0</v>
      </c>
      <c r="L43" s="85" t="s">
        <v>33</v>
      </c>
      <c r="M43" s="86"/>
      <c r="N43" s="87"/>
      <c r="O43" s="69"/>
      <c r="P43" s="69">
        <f>SUM(P36:P42)</f>
        <v>22092</v>
      </c>
      <c r="Q43" s="70">
        <f t="shared" si="11"/>
        <v>22092</v>
      </c>
      <c r="BG43" s="148" t="s">
        <v>93</v>
      </c>
      <c r="BH43" s="151">
        <v>5824</v>
      </c>
      <c r="BI43" s="148" t="s">
        <v>47</v>
      </c>
      <c r="BJ43" s="148">
        <v>0</v>
      </c>
      <c r="BK43" s="149"/>
    </row>
    <row r="44" spans="1:63" ht="12.75" customHeight="1" x14ac:dyDescent="0.25">
      <c r="BG44" s="148" t="s">
        <v>94</v>
      </c>
      <c r="BH44" s="151">
        <v>5264</v>
      </c>
      <c r="BI44" s="148" t="s">
        <v>47</v>
      </c>
      <c r="BJ44" s="148">
        <v>0</v>
      </c>
      <c r="BK44" s="149"/>
    </row>
    <row r="45" spans="1:63" ht="12.75" customHeight="1" thickBot="1" x14ac:dyDescent="0.3">
      <c r="BG45" s="148" t="s">
        <v>57</v>
      </c>
      <c r="BH45" s="148">
        <v>1666</v>
      </c>
      <c r="BI45" s="148" t="s">
        <v>47</v>
      </c>
      <c r="BJ45" s="148">
        <v>0</v>
      </c>
      <c r="BK45" s="149"/>
    </row>
    <row r="46" spans="1:63" ht="12.75" customHeight="1" x14ac:dyDescent="0.25">
      <c r="F46" s="94" t="s">
        <v>34</v>
      </c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6"/>
      <c r="BG46" s="148" t="s">
        <v>58</v>
      </c>
      <c r="BH46" s="148">
        <v>1467</v>
      </c>
      <c r="BI46" s="148" t="s">
        <v>47</v>
      </c>
      <c r="BJ46" s="148">
        <v>0</v>
      </c>
      <c r="BK46" s="149"/>
    </row>
    <row r="47" spans="1:63" ht="12.75" customHeight="1" x14ac:dyDescent="0.25">
      <c r="F47" s="61"/>
      <c r="G47" s="97" t="s">
        <v>35</v>
      </c>
      <c r="H47" s="98"/>
      <c r="I47" s="97" t="s">
        <v>36</v>
      </c>
      <c r="J47" s="98"/>
      <c r="K47" s="97" t="s">
        <v>37</v>
      </c>
      <c r="L47" s="98"/>
      <c r="M47" s="97" t="s">
        <v>38</v>
      </c>
      <c r="N47" s="98"/>
      <c r="O47" s="97" t="s">
        <v>39</v>
      </c>
      <c r="P47" s="99"/>
      <c r="Q47" s="100"/>
      <c r="BG47" s="148" t="s">
        <v>59</v>
      </c>
      <c r="BH47" s="148">
        <v>1176</v>
      </c>
      <c r="BI47" s="148" t="s">
        <v>47</v>
      </c>
      <c r="BJ47" s="148">
        <v>0</v>
      </c>
      <c r="BK47" s="149"/>
    </row>
    <row r="48" spans="1:63" ht="12.75" customHeight="1" x14ac:dyDescent="0.25">
      <c r="F48" s="61"/>
      <c r="G48" s="101">
        <f>I31+Q31</f>
        <v>1140</v>
      </c>
      <c r="H48" s="98"/>
      <c r="I48" s="101">
        <f>L28</f>
        <v>77923.328000000009</v>
      </c>
      <c r="J48" s="98"/>
      <c r="K48" s="102">
        <f>Q43</f>
        <v>22092</v>
      </c>
      <c r="L48" s="98"/>
      <c r="M48" s="103"/>
      <c r="N48" s="104"/>
      <c r="O48" s="105"/>
      <c r="P48" s="106"/>
      <c r="Q48" s="107"/>
      <c r="BG48" s="148" t="s">
        <v>60</v>
      </c>
      <c r="BH48" s="148">
        <v>1589</v>
      </c>
      <c r="BI48" s="148" t="s">
        <v>47</v>
      </c>
      <c r="BJ48" s="148">
        <v>0</v>
      </c>
      <c r="BK48" s="149"/>
    </row>
    <row r="49" spans="3:63" ht="12.75" customHeight="1" thickBot="1" x14ac:dyDescent="0.3">
      <c r="F49" s="62"/>
      <c r="G49" s="90" t="s">
        <v>40</v>
      </c>
      <c r="H49" s="86"/>
      <c r="I49" s="86"/>
      <c r="J49" s="87"/>
      <c r="K49" s="91">
        <f>SUM(G48:Q48)</f>
        <v>101155.32800000001</v>
      </c>
      <c r="L49" s="86"/>
      <c r="M49" s="86"/>
      <c r="N49" s="86"/>
      <c r="O49" s="86"/>
      <c r="P49" s="86"/>
      <c r="Q49" s="92"/>
      <c r="BG49" s="148" t="s">
        <v>61</v>
      </c>
      <c r="BH49" s="148">
        <v>1416</v>
      </c>
      <c r="BI49" s="148" t="s">
        <v>47</v>
      </c>
      <c r="BJ49" s="148">
        <v>0</v>
      </c>
      <c r="BK49" s="149"/>
    </row>
    <row r="50" spans="3:63" ht="12.75" customHeight="1" x14ac:dyDescent="0.3"/>
    <row r="51" spans="3:63" ht="12.75" customHeight="1" x14ac:dyDescent="0.3"/>
    <row r="52" spans="3:63" ht="12.75" customHeight="1" x14ac:dyDescent="0.3">
      <c r="C52" s="19" t="s">
        <v>12</v>
      </c>
      <c r="D52" s="19" t="s">
        <v>12</v>
      </c>
    </row>
    <row r="53" spans="3:63" ht="12.75" customHeight="1" x14ac:dyDescent="0.3"/>
    <row r="54" spans="3:63" ht="12.75" customHeight="1" x14ac:dyDescent="0.3"/>
    <row r="55" spans="3:63" ht="12.75" customHeight="1" x14ac:dyDescent="0.3"/>
    <row r="56" spans="3:63" ht="12.75" customHeight="1" x14ac:dyDescent="0.3"/>
    <row r="57" spans="3:63" ht="12.75" customHeight="1" x14ac:dyDescent="0.3"/>
    <row r="58" spans="3:63" ht="12.75" customHeight="1" x14ac:dyDescent="0.3"/>
    <row r="59" spans="3:63" ht="12.75" customHeight="1" x14ac:dyDescent="0.3"/>
    <row r="60" spans="3:63" ht="12.75" customHeight="1" x14ac:dyDescent="0.3"/>
    <row r="61" spans="3:63" ht="12.75" customHeight="1" x14ac:dyDescent="0.3"/>
    <row r="62" spans="3:63" ht="12.75" customHeight="1" x14ac:dyDescent="0.3"/>
    <row r="63" spans="3:63" ht="12.75" customHeight="1" x14ac:dyDescent="0.3"/>
    <row r="64" spans="3:63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  <row r="1011" ht="12.75" customHeight="1" x14ac:dyDescent="0.3"/>
    <row r="1012" ht="12.75" customHeight="1" x14ac:dyDescent="0.3"/>
    <row r="1013" ht="12.75" customHeight="1" x14ac:dyDescent="0.3"/>
    <row r="1014" ht="12.75" customHeight="1" x14ac:dyDescent="0.3"/>
    <row r="1015" ht="12.75" customHeight="1" x14ac:dyDescent="0.3"/>
    <row r="1016" ht="12.75" customHeight="1" x14ac:dyDescent="0.3"/>
  </sheetData>
  <mergeCells count="49">
    <mergeCell ref="L1:M1"/>
    <mergeCell ref="E28:G28"/>
    <mergeCell ref="E30:G30"/>
    <mergeCell ref="J2:L2"/>
    <mergeCell ref="A4:M4"/>
    <mergeCell ref="A28:D28"/>
    <mergeCell ref="A30:B31"/>
    <mergeCell ref="E31:G31"/>
    <mergeCell ref="H28:K28"/>
    <mergeCell ref="L28:M28"/>
    <mergeCell ref="L30:N30"/>
    <mergeCell ref="J3:L3"/>
    <mergeCell ref="A3:C3"/>
    <mergeCell ref="D3:I3"/>
    <mergeCell ref="A1:E1"/>
    <mergeCell ref="F1:I1"/>
    <mergeCell ref="A2:E2"/>
    <mergeCell ref="F2:I2"/>
    <mergeCell ref="J1:K1"/>
    <mergeCell ref="L31:N31"/>
    <mergeCell ref="H30:H31"/>
    <mergeCell ref="A33:Q33"/>
    <mergeCell ref="I34:K34"/>
    <mergeCell ref="L34:Q34"/>
    <mergeCell ref="A34:H35"/>
    <mergeCell ref="P30:P31"/>
    <mergeCell ref="B36:H36"/>
    <mergeCell ref="B38:H38"/>
    <mergeCell ref="B40:H40"/>
    <mergeCell ref="B41:H41"/>
    <mergeCell ref="B42:H42"/>
    <mergeCell ref="B37:H37"/>
    <mergeCell ref="B39:H39"/>
    <mergeCell ref="L43:N43"/>
    <mergeCell ref="A43:B43"/>
    <mergeCell ref="G49:J49"/>
    <mergeCell ref="K49:Q49"/>
    <mergeCell ref="F43:J43"/>
    <mergeCell ref="F46:Q46"/>
    <mergeCell ref="G47:H47"/>
    <mergeCell ref="I47:J47"/>
    <mergeCell ref="K47:L47"/>
    <mergeCell ref="M47:N47"/>
    <mergeCell ref="O47:Q47"/>
    <mergeCell ref="G48:H48"/>
    <mergeCell ref="I48:J48"/>
    <mergeCell ref="K48:L48"/>
    <mergeCell ref="M48:N48"/>
    <mergeCell ref="O48:Q48"/>
  </mergeCells>
  <phoneticPr fontId="14" type="noConversion"/>
  <dataValidations count="1">
    <dataValidation type="list" allowBlank="1" showInputMessage="1" showErrorMessage="1" sqref="B36:H42" xr:uid="{1182E120-72EE-4FC1-A817-3FC35BF958AF}">
      <formula1>$BG$31:$BG$49</formula1>
    </dataValidation>
  </dataValidations>
  <pageMargins left="0.7" right="0.7" top="0.75" bottom="0.75" header="0" footer="0"/>
  <pageSetup scale="4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f5fb8e20-718c-40db-aae0-0fa88f5c23a5">7HJ6J476QSUK-604730255-48358</_dlc_DocId>
    <_dlc_DocIdUrl xmlns="f5fb8e20-718c-40db-aae0-0fa88f5c23a5">
      <Url>https://stateofwa.sharepoint.com/sites/mil-emergencymanagement/Prep/pal/logistics/_layouts/15/DocIdRedir.aspx?ID=7HJ6J476QSUK-604730255-48358</Url>
      <Description>7HJ6J476QSUK-604730255-48358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73AE14FB13E4BB59C0585C0A73FE6" ma:contentTypeVersion="1106" ma:contentTypeDescription="Create a new document." ma:contentTypeScope="" ma:versionID="deffdd5656293a2f61f2be4b422ee035">
  <xsd:schema xmlns:xsd="http://www.w3.org/2001/XMLSchema" xmlns:xs="http://www.w3.org/2001/XMLSchema" xmlns:p="http://schemas.microsoft.com/office/2006/metadata/properties" xmlns:ns1="http://schemas.microsoft.com/sharepoint/v3" xmlns:ns2="f5fb8e20-718c-40db-aae0-0fa88f5c23a5" xmlns:ns3="741e50b8-35e6-4d66-8f59-ee16fe580f2f" targetNamespace="http://schemas.microsoft.com/office/2006/metadata/properties" ma:root="true" ma:fieldsID="f6d372724d87eace07b0344402c549bb" ns1:_="" ns2:_="" ns3:_="">
    <xsd:import namespace="http://schemas.microsoft.com/sharepoint/v3"/>
    <xsd:import namespace="f5fb8e20-718c-40db-aae0-0fa88f5c23a5"/>
    <xsd:import namespace="741e50b8-35e6-4d66-8f59-ee16fe580f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b8e20-718c-40db-aae0-0fa88f5c23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e50b8-35e6-4d66-8f59-ee16fe580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84F8C-03B3-4708-958F-EE0FF30D79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1CFA4BA-689B-4E2F-8A20-79A68A80C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228ED4-91E5-401E-AF2D-75E40C38C85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741e50b8-35e6-4d66-8f59-ee16fe580f2f"/>
    <ds:schemaRef ds:uri="http://purl.org/dc/terms/"/>
    <ds:schemaRef ds:uri="http://purl.org/dc/elements/1.1/"/>
    <ds:schemaRef ds:uri="f5fb8e20-718c-40db-aae0-0fa88f5c23a5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374C10D-A2FB-4139-A298-78DAF45FD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fb8e20-718c-40db-aae0-0fa88f5c23a5"/>
    <ds:schemaRef ds:uri="741e50b8-35e6-4d66-8f59-ee16fe580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Mulvey, Adam (MIL)</dc:creator>
  <cp:lastModifiedBy>Mulvey, Adam (MIL)</cp:lastModifiedBy>
  <dcterms:created xsi:type="dcterms:W3CDTF">2020-08-24T17:34:51Z</dcterms:created>
  <dcterms:modified xsi:type="dcterms:W3CDTF">2022-09-08T16:09:24Z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0x010100EF873AE14FB13E4BB59C0585C0A73FE6</vt:lpwstr>
  </property>
  <property fmtid="{D5CDD505-2E9C-101B-9397-08002B2CF9AE}" pid="3" name="_dlc_DocIdItemGuid">
    <vt:lpwstr>7e5ec145-6db8-4dbc-836b-a1a6ac7c6d61</vt:lpwstr>
  </property>
</Properties>
</file>